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CVO\Zákazky\Verejné obstarávania\Prebiehajúce\Obec Malá Čierna\Výstavba bytových domov\"/>
    </mc:Choice>
  </mc:AlternateContent>
  <xr:revisionPtr revIDLastSave="0" documentId="13_ncr:1_{DC399E62-E5DD-4F4E-B68D-B197A474534F}" xr6:coauthVersionLast="46" xr6:coauthVersionMax="46" xr10:uidLastSave="{00000000-0000-0000-0000-000000000000}"/>
  <bookViews>
    <workbookView xWindow="-103" yWindow="-103" windowWidth="23657" windowHeight="15240" xr2:uid="{00000000-000D-0000-FFFF-FFFF00000000}"/>
  </bookViews>
  <sheets>
    <sheet name="Rekapitulácia stavby" sheetId="1" r:id="rId1"/>
    <sheet name="1 - Stavebná časť" sheetId="2" r:id="rId2"/>
    <sheet name="2 - Elektroinštalácia " sheetId="3" r:id="rId3"/>
    <sheet name="3 - OPZ - Plynofikácia" sheetId="4" r:id="rId4"/>
    <sheet name="4 - UK - Ústredné vykurov..." sheetId="5" r:id="rId5"/>
    <sheet name="5 - ZTI - Zdravotechnika " sheetId="6" r:id="rId6"/>
    <sheet name="6 - Spevnené plochy a par..." sheetId="7" r:id="rId7"/>
    <sheet name="7 - Elektrická prípojka" sheetId="8" r:id="rId8"/>
  </sheets>
  <definedNames>
    <definedName name="_xlnm._FilterDatabase" localSheetId="1" hidden="1">'1 - Stavebná časť'!$C$136:$K$298</definedName>
    <definedName name="_xlnm._FilterDatabase" localSheetId="2" hidden="1">'2 - Elektroinštalácia '!$C$121:$K$225</definedName>
    <definedName name="_xlnm._FilterDatabase" localSheetId="3" hidden="1">'3 - OPZ - Plynofikácia'!$C$118:$K$136</definedName>
    <definedName name="_xlnm._FilterDatabase" localSheetId="4" hidden="1">'4 - UK - Ústredné vykurov...'!$C$123:$K$214</definedName>
    <definedName name="_xlnm._FilterDatabase" localSheetId="5" hidden="1">'5 - ZTI - Zdravotechnika '!$C$120:$K$196</definedName>
    <definedName name="_xlnm._FilterDatabase" localSheetId="6" hidden="1">'6 - Spevnené plochy a par...'!$C$121:$K$171</definedName>
    <definedName name="_xlnm._FilterDatabase" localSheetId="7" hidden="1">'7 - Elektrická prípojka'!$C$122:$K$147</definedName>
    <definedName name="_xlnm.Print_Titles" localSheetId="1">'1 - Stavebná časť'!$136:$136</definedName>
    <definedName name="_xlnm.Print_Titles" localSheetId="2">'2 - Elektroinštalácia '!$121:$121</definedName>
    <definedName name="_xlnm.Print_Titles" localSheetId="3">'3 - OPZ - Plynofikácia'!$118:$118</definedName>
    <definedName name="_xlnm.Print_Titles" localSheetId="4">'4 - UK - Ústredné vykurov...'!$123:$123</definedName>
    <definedName name="_xlnm.Print_Titles" localSheetId="5">'5 - ZTI - Zdravotechnika '!$120:$120</definedName>
    <definedName name="_xlnm.Print_Titles" localSheetId="6">'6 - Spevnené plochy a par...'!$121:$121</definedName>
    <definedName name="_xlnm.Print_Titles" localSheetId="7">'7 - Elektrická prípojka'!$122:$122</definedName>
    <definedName name="_xlnm.Print_Titles" localSheetId="0">'Rekapitulácia stavby'!$92:$92</definedName>
    <definedName name="_xlnm.Print_Area" localSheetId="1">'1 - Stavebná časť'!$C$4:$J$76,'1 - Stavebná časť'!$C$124:$J$298</definedName>
    <definedName name="_xlnm.Print_Area" localSheetId="2">'2 - Elektroinštalácia '!$C$4:$J$76,'2 - Elektroinštalácia '!$C$109:$J$225</definedName>
    <definedName name="_xlnm.Print_Area" localSheetId="3">'3 - OPZ - Plynofikácia'!$C$4:$J$76,'3 - OPZ - Plynofikácia'!$C$106:$J$136</definedName>
    <definedName name="_xlnm.Print_Area" localSheetId="4">'4 - UK - Ústredné vykurov...'!$C$4:$J$76,'4 - UK - Ústredné vykurov...'!$C$111:$J$214</definedName>
    <definedName name="_xlnm.Print_Area" localSheetId="5">'5 - ZTI - Zdravotechnika '!$C$4:$J$76,'5 - ZTI - Zdravotechnika '!$C$108:$J$196</definedName>
    <definedName name="_xlnm.Print_Area" localSheetId="6">'6 - Spevnené plochy a par...'!$C$4:$J$76,'6 - Spevnené plochy a par...'!$C$109:$J$171</definedName>
    <definedName name="_xlnm.Print_Area" localSheetId="7">'7 - Elektrická prípojka'!$C$4:$J$76,'7 - Elektrická prípojka'!$C$110:$J$147</definedName>
    <definedName name="_xlnm.Print_Area" localSheetId="0">'Rekapitulácia stavby'!$D$4:$AO$76,'Rekapitulácia stavby'!$C$82:$AQ$102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5" i="8" l="1"/>
  <c r="J125" i="8"/>
  <c r="T124" i="8"/>
  <c r="R124" i="8"/>
  <c r="P124" i="8"/>
  <c r="BK124" i="8"/>
  <c r="J124" i="8"/>
  <c r="J97" i="8" s="1"/>
  <c r="J37" i="8"/>
  <c r="J36" i="8"/>
  <c r="AY101" i="1"/>
  <c r="J35" i="8"/>
  <c r="AX101" i="1" s="1"/>
  <c r="BI147" i="8"/>
  <c r="BH147" i="8"/>
  <c r="BG147" i="8"/>
  <c r="BE147" i="8"/>
  <c r="T147" i="8"/>
  <c r="T146" i="8" s="1"/>
  <c r="R147" i="8"/>
  <c r="R146" i="8"/>
  <c r="P147" i="8"/>
  <c r="P146" i="8"/>
  <c r="BI145" i="8"/>
  <c r="BH145" i="8"/>
  <c r="BG145" i="8"/>
  <c r="BE145" i="8"/>
  <c r="T145" i="8"/>
  <c r="R145" i="8"/>
  <c r="P145" i="8"/>
  <c r="BI144" i="8"/>
  <c r="BH144" i="8"/>
  <c r="BG144" i="8"/>
  <c r="BE144" i="8"/>
  <c r="T144" i="8"/>
  <c r="R144" i="8"/>
  <c r="P144" i="8"/>
  <c r="BI143" i="8"/>
  <c r="BH143" i="8"/>
  <c r="BG143" i="8"/>
  <c r="BE143" i="8"/>
  <c r="T143" i="8"/>
  <c r="R143" i="8"/>
  <c r="P143" i="8"/>
  <c r="BI142" i="8"/>
  <c r="BH142" i="8"/>
  <c r="BG142" i="8"/>
  <c r="BE142" i="8"/>
  <c r="T142" i="8"/>
  <c r="R142" i="8"/>
  <c r="P142" i="8"/>
  <c r="BI141" i="8"/>
  <c r="BH141" i="8"/>
  <c r="BG141" i="8"/>
  <c r="BE141" i="8"/>
  <c r="T141" i="8"/>
  <c r="R141" i="8"/>
  <c r="P141" i="8"/>
  <c r="BI140" i="8"/>
  <c r="BH140" i="8"/>
  <c r="BG140" i="8"/>
  <c r="BE140" i="8"/>
  <c r="T140" i="8"/>
  <c r="R140" i="8"/>
  <c r="P140" i="8"/>
  <c r="BI139" i="8"/>
  <c r="BH139" i="8"/>
  <c r="BG139" i="8"/>
  <c r="BE139" i="8"/>
  <c r="T139" i="8"/>
  <c r="R139" i="8"/>
  <c r="P139" i="8"/>
  <c r="BI138" i="8"/>
  <c r="BH138" i="8"/>
  <c r="BG138" i="8"/>
  <c r="BE138" i="8"/>
  <c r="T138" i="8"/>
  <c r="R138" i="8"/>
  <c r="P138" i="8"/>
  <c r="BI137" i="8"/>
  <c r="BH137" i="8"/>
  <c r="BG137" i="8"/>
  <c r="BE137" i="8"/>
  <c r="T137" i="8"/>
  <c r="R137" i="8"/>
  <c r="P137" i="8"/>
  <c r="J101" i="8"/>
  <c r="BI134" i="8"/>
  <c r="BH134" i="8"/>
  <c r="BG134" i="8"/>
  <c r="BE134" i="8"/>
  <c r="T134" i="8"/>
  <c r="R134" i="8"/>
  <c r="P134" i="8"/>
  <c r="BI133" i="8"/>
  <c r="BH133" i="8"/>
  <c r="BG133" i="8"/>
  <c r="BE133" i="8"/>
  <c r="T133" i="8"/>
  <c r="R133" i="8"/>
  <c r="P133" i="8"/>
  <c r="BI132" i="8"/>
  <c r="BH132" i="8"/>
  <c r="BG132" i="8"/>
  <c r="BE132" i="8"/>
  <c r="T132" i="8"/>
  <c r="R132" i="8"/>
  <c r="P132" i="8"/>
  <c r="BI131" i="8"/>
  <c r="BH131" i="8"/>
  <c r="BG131" i="8"/>
  <c r="BE131" i="8"/>
  <c r="T131" i="8"/>
  <c r="R131" i="8"/>
  <c r="P131" i="8"/>
  <c r="BI130" i="8"/>
  <c r="BH130" i="8"/>
  <c r="BG130" i="8"/>
  <c r="BE130" i="8"/>
  <c r="T130" i="8"/>
  <c r="R130" i="8"/>
  <c r="P130" i="8"/>
  <c r="BI129" i="8"/>
  <c r="BH129" i="8"/>
  <c r="BG129" i="8"/>
  <c r="BE129" i="8"/>
  <c r="T129" i="8"/>
  <c r="R129" i="8"/>
  <c r="P129" i="8"/>
  <c r="BI128" i="8"/>
  <c r="BH128" i="8"/>
  <c r="BG128" i="8"/>
  <c r="BE128" i="8"/>
  <c r="T128" i="8"/>
  <c r="R128" i="8"/>
  <c r="P128" i="8"/>
  <c r="J98" i="8"/>
  <c r="J120" i="8"/>
  <c r="J119" i="8"/>
  <c r="F119" i="8"/>
  <c r="F117" i="8"/>
  <c r="E115" i="8"/>
  <c r="J92" i="8"/>
  <c r="J91" i="8"/>
  <c r="F91" i="8"/>
  <c r="F89" i="8"/>
  <c r="E87" i="8"/>
  <c r="J18" i="8"/>
  <c r="E18" i="8"/>
  <c r="F120" i="8" s="1"/>
  <c r="J17" i="8"/>
  <c r="J12" i="8"/>
  <c r="J89" i="8"/>
  <c r="E7" i="8"/>
  <c r="E113" i="8" s="1"/>
  <c r="J37" i="7"/>
  <c r="J36" i="7"/>
  <c r="AY100" i="1" s="1"/>
  <c r="J35" i="7"/>
  <c r="AX100" i="1" s="1"/>
  <c r="BI171" i="7"/>
  <c r="BH171" i="7"/>
  <c r="BG171" i="7"/>
  <c r="BE171" i="7"/>
  <c r="T171" i="7"/>
  <c r="R171" i="7"/>
  <c r="P171" i="7"/>
  <c r="BI170" i="7"/>
  <c r="BH170" i="7"/>
  <c r="BG170" i="7"/>
  <c r="BE170" i="7"/>
  <c r="T170" i="7"/>
  <c r="R170" i="7"/>
  <c r="P170" i="7"/>
  <c r="BI169" i="7"/>
  <c r="BH169" i="7"/>
  <c r="BG169" i="7"/>
  <c r="BE169" i="7"/>
  <c r="T169" i="7"/>
  <c r="R169" i="7"/>
  <c r="P169" i="7"/>
  <c r="BI168" i="7"/>
  <c r="BH168" i="7"/>
  <c r="BG168" i="7"/>
  <c r="BE168" i="7"/>
  <c r="T168" i="7"/>
  <c r="R168" i="7"/>
  <c r="P168" i="7"/>
  <c r="BI167" i="7"/>
  <c r="BH167" i="7"/>
  <c r="BG167" i="7"/>
  <c r="BE167" i="7"/>
  <c r="T167" i="7"/>
  <c r="R167" i="7"/>
  <c r="P167" i="7"/>
  <c r="BI166" i="7"/>
  <c r="BH166" i="7"/>
  <c r="BG166" i="7"/>
  <c r="BE166" i="7"/>
  <c r="T166" i="7"/>
  <c r="R166" i="7"/>
  <c r="P166" i="7"/>
  <c r="BI165" i="7"/>
  <c r="BH165" i="7"/>
  <c r="BG165" i="7"/>
  <c r="BE165" i="7"/>
  <c r="T165" i="7"/>
  <c r="R165" i="7"/>
  <c r="P165" i="7"/>
  <c r="BI164" i="7"/>
  <c r="BH164" i="7"/>
  <c r="BG164" i="7"/>
  <c r="BE164" i="7"/>
  <c r="T164" i="7"/>
  <c r="R164" i="7"/>
  <c r="P164" i="7"/>
  <c r="BI163" i="7"/>
  <c r="BH163" i="7"/>
  <c r="BG163" i="7"/>
  <c r="BE163" i="7"/>
  <c r="T163" i="7"/>
  <c r="R163" i="7"/>
  <c r="P163" i="7"/>
  <c r="BI162" i="7"/>
  <c r="BH162" i="7"/>
  <c r="BG162" i="7"/>
  <c r="BE162" i="7"/>
  <c r="T162" i="7"/>
  <c r="R162" i="7"/>
  <c r="P162" i="7"/>
  <c r="BI161" i="7"/>
  <c r="BH161" i="7"/>
  <c r="BG161" i="7"/>
  <c r="BE161" i="7"/>
  <c r="T161" i="7"/>
  <c r="R161" i="7"/>
  <c r="P161" i="7"/>
  <c r="BI160" i="7"/>
  <c r="BH160" i="7"/>
  <c r="BG160" i="7"/>
  <c r="BE160" i="7"/>
  <c r="T160" i="7"/>
  <c r="R160" i="7"/>
  <c r="P160" i="7"/>
  <c r="BI159" i="7"/>
  <c r="BH159" i="7"/>
  <c r="BG159" i="7"/>
  <c r="BE159" i="7"/>
  <c r="T159" i="7"/>
  <c r="R159" i="7"/>
  <c r="P159" i="7"/>
  <c r="BI158" i="7"/>
  <c r="BH158" i="7"/>
  <c r="BG158" i="7"/>
  <c r="BE158" i="7"/>
  <c r="T158" i="7"/>
  <c r="R158" i="7"/>
  <c r="P158" i="7"/>
  <c r="BI157" i="7"/>
  <c r="BH157" i="7"/>
  <c r="BG157" i="7"/>
  <c r="BE157" i="7"/>
  <c r="T157" i="7"/>
  <c r="R157" i="7"/>
  <c r="P157" i="7"/>
  <c r="BI156" i="7"/>
  <c r="BH156" i="7"/>
  <c r="BG156" i="7"/>
  <c r="BE156" i="7"/>
  <c r="T156" i="7"/>
  <c r="R156" i="7"/>
  <c r="P156" i="7"/>
  <c r="BI155" i="7"/>
  <c r="BH155" i="7"/>
  <c r="BG155" i="7"/>
  <c r="BE155" i="7"/>
  <c r="T155" i="7"/>
  <c r="R155" i="7"/>
  <c r="P155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9" i="7"/>
  <c r="BH129" i="7"/>
  <c r="BG129" i="7"/>
  <c r="BE129" i="7"/>
  <c r="T129" i="7"/>
  <c r="R129" i="7"/>
  <c r="P129" i="7"/>
  <c r="BI128" i="7"/>
  <c r="BH128" i="7"/>
  <c r="BG128" i="7"/>
  <c r="BE128" i="7"/>
  <c r="T128" i="7"/>
  <c r="R128" i="7"/>
  <c r="P128" i="7"/>
  <c r="BI127" i="7"/>
  <c r="BH127" i="7"/>
  <c r="BG127" i="7"/>
  <c r="BE127" i="7"/>
  <c r="T127" i="7"/>
  <c r="R127" i="7"/>
  <c r="P127" i="7"/>
  <c r="BI126" i="7"/>
  <c r="BH126" i="7"/>
  <c r="BG126" i="7"/>
  <c r="BE126" i="7"/>
  <c r="T126" i="7"/>
  <c r="R126" i="7"/>
  <c r="P126" i="7"/>
  <c r="BI125" i="7"/>
  <c r="BH125" i="7"/>
  <c r="BG125" i="7"/>
  <c r="BE125" i="7"/>
  <c r="T125" i="7"/>
  <c r="R125" i="7"/>
  <c r="P125" i="7"/>
  <c r="J119" i="7"/>
  <c r="J118" i="7"/>
  <c r="F118" i="7"/>
  <c r="F116" i="7"/>
  <c r="E114" i="7"/>
  <c r="J92" i="7"/>
  <c r="J91" i="7"/>
  <c r="F91" i="7"/>
  <c r="F89" i="7"/>
  <c r="E87" i="7"/>
  <c r="J18" i="7"/>
  <c r="E18" i="7"/>
  <c r="F92" i="7" s="1"/>
  <c r="J17" i="7"/>
  <c r="J12" i="7"/>
  <c r="J116" i="7"/>
  <c r="E7" i="7"/>
  <c r="E112" i="7" s="1"/>
  <c r="J37" i="6"/>
  <c r="J36" i="6"/>
  <c r="AY99" i="1" s="1"/>
  <c r="J35" i="6"/>
  <c r="AX99" i="1" s="1"/>
  <c r="BI196" i="6"/>
  <c r="BH196" i="6"/>
  <c r="BG196" i="6"/>
  <c r="BE196" i="6"/>
  <c r="T196" i="6"/>
  <c r="R196" i="6"/>
  <c r="P196" i="6"/>
  <c r="BI195" i="6"/>
  <c r="BH195" i="6"/>
  <c r="BG195" i="6"/>
  <c r="BE195" i="6"/>
  <c r="T195" i="6"/>
  <c r="R195" i="6"/>
  <c r="P195" i="6"/>
  <c r="BI194" i="6"/>
  <c r="BH194" i="6"/>
  <c r="BG194" i="6"/>
  <c r="BE194" i="6"/>
  <c r="T194" i="6"/>
  <c r="R194" i="6"/>
  <c r="P194" i="6"/>
  <c r="BI193" i="6"/>
  <c r="BH193" i="6"/>
  <c r="BG193" i="6"/>
  <c r="BE193" i="6"/>
  <c r="T193" i="6"/>
  <c r="R193" i="6"/>
  <c r="P193" i="6"/>
  <c r="BI192" i="6"/>
  <c r="BH192" i="6"/>
  <c r="BG192" i="6"/>
  <c r="BE192" i="6"/>
  <c r="T192" i="6"/>
  <c r="R192" i="6"/>
  <c r="P192" i="6"/>
  <c r="BI191" i="6"/>
  <c r="BH191" i="6"/>
  <c r="BG191" i="6"/>
  <c r="BE191" i="6"/>
  <c r="T191" i="6"/>
  <c r="R191" i="6"/>
  <c r="P191" i="6"/>
  <c r="BI190" i="6"/>
  <c r="BH190" i="6"/>
  <c r="BG190" i="6"/>
  <c r="BE190" i="6"/>
  <c r="T190" i="6"/>
  <c r="R190" i="6"/>
  <c r="P190" i="6"/>
  <c r="BI189" i="6"/>
  <c r="BH189" i="6"/>
  <c r="BG189" i="6"/>
  <c r="BE189" i="6"/>
  <c r="T189" i="6"/>
  <c r="R189" i="6"/>
  <c r="P189" i="6"/>
  <c r="BI188" i="6"/>
  <c r="BH188" i="6"/>
  <c r="BG188" i="6"/>
  <c r="BE188" i="6"/>
  <c r="T188" i="6"/>
  <c r="R188" i="6"/>
  <c r="P188" i="6"/>
  <c r="BI187" i="6"/>
  <c r="BH187" i="6"/>
  <c r="BG187" i="6"/>
  <c r="BE187" i="6"/>
  <c r="T187" i="6"/>
  <c r="R187" i="6"/>
  <c r="P187" i="6"/>
  <c r="BI186" i="6"/>
  <c r="BH186" i="6"/>
  <c r="BG186" i="6"/>
  <c r="BE186" i="6"/>
  <c r="T186" i="6"/>
  <c r="R186" i="6"/>
  <c r="P186" i="6"/>
  <c r="BI185" i="6"/>
  <c r="BH185" i="6"/>
  <c r="BG185" i="6"/>
  <c r="BE185" i="6"/>
  <c r="T185" i="6"/>
  <c r="R185" i="6"/>
  <c r="P185" i="6"/>
  <c r="BI184" i="6"/>
  <c r="BH184" i="6"/>
  <c r="BG184" i="6"/>
  <c r="BE184" i="6"/>
  <c r="T184" i="6"/>
  <c r="R184" i="6"/>
  <c r="P184" i="6"/>
  <c r="BI183" i="6"/>
  <c r="BH183" i="6"/>
  <c r="BG183" i="6"/>
  <c r="BE183" i="6"/>
  <c r="T183" i="6"/>
  <c r="R183" i="6"/>
  <c r="P183" i="6"/>
  <c r="BI182" i="6"/>
  <c r="BH182" i="6"/>
  <c r="BG182" i="6"/>
  <c r="BE182" i="6"/>
  <c r="T182" i="6"/>
  <c r="R182" i="6"/>
  <c r="P182" i="6"/>
  <c r="BI181" i="6"/>
  <c r="BH181" i="6"/>
  <c r="BG181" i="6"/>
  <c r="BE181" i="6"/>
  <c r="T181" i="6"/>
  <c r="R181" i="6"/>
  <c r="P181" i="6"/>
  <c r="BI180" i="6"/>
  <c r="BH180" i="6"/>
  <c r="BG180" i="6"/>
  <c r="BE180" i="6"/>
  <c r="T180" i="6"/>
  <c r="R180" i="6"/>
  <c r="P180" i="6"/>
  <c r="BI179" i="6"/>
  <c r="BH179" i="6"/>
  <c r="BG179" i="6"/>
  <c r="BE179" i="6"/>
  <c r="T179" i="6"/>
  <c r="R179" i="6"/>
  <c r="P179" i="6"/>
  <c r="BI178" i="6"/>
  <c r="BH178" i="6"/>
  <c r="BG178" i="6"/>
  <c r="BE178" i="6"/>
  <c r="T178" i="6"/>
  <c r="R178" i="6"/>
  <c r="P178" i="6"/>
  <c r="BI177" i="6"/>
  <c r="BH177" i="6"/>
  <c r="BG177" i="6"/>
  <c r="BE177" i="6"/>
  <c r="T177" i="6"/>
  <c r="R177" i="6"/>
  <c r="P177" i="6"/>
  <c r="BI176" i="6"/>
  <c r="BH176" i="6"/>
  <c r="BG176" i="6"/>
  <c r="BE176" i="6"/>
  <c r="T176" i="6"/>
  <c r="R176" i="6"/>
  <c r="P176" i="6"/>
  <c r="BI175" i="6"/>
  <c r="BH175" i="6"/>
  <c r="BG175" i="6"/>
  <c r="BE175" i="6"/>
  <c r="T175" i="6"/>
  <c r="R175" i="6"/>
  <c r="P175" i="6"/>
  <c r="BI174" i="6"/>
  <c r="BH174" i="6"/>
  <c r="BG174" i="6"/>
  <c r="BE174" i="6"/>
  <c r="T174" i="6"/>
  <c r="R174" i="6"/>
  <c r="P174" i="6"/>
  <c r="BI173" i="6"/>
  <c r="BH173" i="6"/>
  <c r="BG173" i="6"/>
  <c r="BE173" i="6"/>
  <c r="T173" i="6"/>
  <c r="R173" i="6"/>
  <c r="P173" i="6"/>
  <c r="BI172" i="6"/>
  <c r="BH172" i="6"/>
  <c r="BG172" i="6"/>
  <c r="BE172" i="6"/>
  <c r="T172" i="6"/>
  <c r="R172" i="6"/>
  <c r="P172" i="6"/>
  <c r="BI171" i="6"/>
  <c r="BH171" i="6"/>
  <c r="BG171" i="6"/>
  <c r="BE171" i="6"/>
  <c r="T171" i="6"/>
  <c r="R171" i="6"/>
  <c r="P171" i="6"/>
  <c r="BI170" i="6"/>
  <c r="BH170" i="6"/>
  <c r="BG170" i="6"/>
  <c r="BE170" i="6"/>
  <c r="T170" i="6"/>
  <c r="R170" i="6"/>
  <c r="P170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0" i="6"/>
  <c r="BH130" i="6"/>
  <c r="BG130" i="6"/>
  <c r="BE130" i="6"/>
  <c r="T130" i="6"/>
  <c r="R130" i="6"/>
  <c r="P130" i="6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BI126" i="6"/>
  <c r="BH126" i="6"/>
  <c r="BG126" i="6"/>
  <c r="BE126" i="6"/>
  <c r="T126" i="6"/>
  <c r="R126" i="6"/>
  <c r="P126" i="6"/>
  <c r="BI125" i="6"/>
  <c r="BH125" i="6"/>
  <c r="BG125" i="6"/>
  <c r="BE125" i="6"/>
  <c r="T125" i="6"/>
  <c r="R125" i="6"/>
  <c r="P125" i="6"/>
  <c r="BI124" i="6"/>
  <c r="BH124" i="6"/>
  <c r="BG124" i="6"/>
  <c r="BE124" i="6"/>
  <c r="T124" i="6"/>
  <c r="R124" i="6"/>
  <c r="P124" i="6"/>
  <c r="BI123" i="6"/>
  <c r="BH123" i="6"/>
  <c r="BG123" i="6"/>
  <c r="BE123" i="6"/>
  <c r="T123" i="6"/>
  <c r="R123" i="6"/>
  <c r="P123" i="6"/>
  <c r="J118" i="6"/>
  <c r="J117" i="6"/>
  <c r="F117" i="6"/>
  <c r="F115" i="6"/>
  <c r="E113" i="6"/>
  <c r="J92" i="6"/>
  <c r="J91" i="6"/>
  <c r="F91" i="6"/>
  <c r="F89" i="6"/>
  <c r="E87" i="6"/>
  <c r="J18" i="6"/>
  <c r="E18" i="6"/>
  <c r="F118" i="6"/>
  <c r="J17" i="6"/>
  <c r="J12" i="6"/>
  <c r="J115" i="6" s="1"/>
  <c r="E7" i="6"/>
  <c r="E111" i="6" s="1"/>
  <c r="J37" i="5"/>
  <c r="J36" i="5"/>
  <c r="AY98" i="1"/>
  <c r="J35" i="5"/>
  <c r="AX98" i="1"/>
  <c r="BI214" i="5"/>
  <c r="BH214" i="5"/>
  <c r="BG214" i="5"/>
  <c r="BE214" i="5"/>
  <c r="T214" i="5"/>
  <c r="R214" i="5"/>
  <c r="P214" i="5"/>
  <c r="BI213" i="5"/>
  <c r="BH213" i="5"/>
  <c r="BG213" i="5"/>
  <c r="BE213" i="5"/>
  <c r="T213" i="5"/>
  <c r="R213" i="5"/>
  <c r="P213" i="5"/>
  <c r="BI212" i="5"/>
  <c r="BH212" i="5"/>
  <c r="BG212" i="5"/>
  <c r="BE212" i="5"/>
  <c r="T212" i="5"/>
  <c r="R212" i="5"/>
  <c r="P212" i="5"/>
  <c r="BI211" i="5"/>
  <c r="BH211" i="5"/>
  <c r="BG211" i="5"/>
  <c r="BE211" i="5"/>
  <c r="T211" i="5"/>
  <c r="R211" i="5"/>
  <c r="P211" i="5"/>
  <c r="BI210" i="5"/>
  <c r="BH210" i="5"/>
  <c r="BG210" i="5"/>
  <c r="BE210" i="5"/>
  <c r="T210" i="5"/>
  <c r="R210" i="5"/>
  <c r="P210" i="5"/>
  <c r="BI209" i="5"/>
  <c r="BH209" i="5"/>
  <c r="BG209" i="5"/>
  <c r="BE209" i="5"/>
  <c r="T209" i="5"/>
  <c r="R209" i="5"/>
  <c r="P209" i="5"/>
  <c r="BI208" i="5"/>
  <c r="BH208" i="5"/>
  <c r="BG208" i="5"/>
  <c r="BE208" i="5"/>
  <c r="T208" i="5"/>
  <c r="R208" i="5"/>
  <c r="P208" i="5"/>
  <c r="BI207" i="5"/>
  <c r="BH207" i="5"/>
  <c r="BG207" i="5"/>
  <c r="BE207" i="5"/>
  <c r="T207" i="5"/>
  <c r="R207" i="5"/>
  <c r="P207" i="5"/>
  <c r="BI206" i="5"/>
  <c r="BH206" i="5"/>
  <c r="BG206" i="5"/>
  <c r="BE206" i="5"/>
  <c r="T206" i="5"/>
  <c r="R206" i="5"/>
  <c r="P206" i="5"/>
  <c r="BI205" i="5"/>
  <c r="BH205" i="5"/>
  <c r="BG205" i="5"/>
  <c r="BE205" i="5"/>
  <c r="T205" i="5"/>
  <c r="R205" i="5"/>
  <c r="P205" i="5"/>
  <c r="BI204" i="5"/>
  <c r="BH204" i="5"/>
  <c r="BG204" i="5"/>
  <c r="BE204" i="5"/>
  <c r="T204" i="5"/>
  <c r="R204" i="5"/>
  <c r="P204" i="5"/>
  <c r="BI203" i="5"/>
  <c r="BH203" i="5"/>
  <c r="BG203" i="5"/>
  <c r="BE203" i="5"/>
  <c r="T203" i="5"/>
  <c r="R203" i="5"/>
  <c r="P203" i="5"/>
  <c r="BI202" i="5"/>
  <c r="BH202" i="5"/>
  <c r="BG202" i="5"/>
  <c r="BE202" i="5"/>
  <c r="T202" i="5"/>
  <c r="R202" i="5"/>
  <c r="P202" i="5"/>
  <c r="BI201" i="5"/>
  <c r="BH201" i="5"/>
  <c r="BG201" i="5"/>
  <c r="BE201" i="5"/>
  <c r="T201" i="5"/>
  <c r="R201" i="5"/>
  <c r="P201" i="5"/>
  <c r="BI199" i="5"/>
  <c r="BH199" i="5"/>
  <c r="BG199" i="5"/>
  <c r="BE199" i="5"/>
  <c r="T199" i="5"/>
  <c r="R199" i="5"/>
  <c r="P199" i="5"/>
  <c r="BI198" i="5"/>
  <c r="BH198" i="5"/>
  <c r="BG198" i="5"/>
  <c r="BE198" i="5"/>
  <c r="T198" i="5"/>
  <c r="R198" i="5"/>
  <c r="P198" i="5"/>
  <c r="BI197" i="5"/>
  <c r="BH197" i="5"/>
  <c r="BG197" i="5"/>
  <c r="BE197" i="5"/>
  <c r="T197" i="5"/>
  <c r="R197" i="5"/>
  <c r="P197" i="5"/>
  <c r="BI196" i="5"/>
  <c r="BH196" i="5"/>
  <c r="BG196" i="5"/>
  <c r="BE196" i="5"/>
  <c r="T196" i="5"/>
  <c r="R196" i="5"/>
  <c r="P196" i="5"/>
  <c r="BI195" i="5"/>
  <c r="BH195" i="5"/>
  <c r="BG195" i="5"/>
  <c r="BE195" i="5"/>
  <c r="T195" i="5"/>
  <c r="R195" i="5"/>
  <c r="P195" i="5"/>
  <c r="BI194" i="5"/>
  <c r="BH194" i="5"/>
  <c r="BG194" i="5"/>
  <c r="BE194" i="5"/>
  <c r="T194" i="5"/>
  <c r="R194" i="5"/>
  <c r="P194" i="5"/>
  <c r="BI193" i="5"/>
  <c r="BH193" i="5"/>
  <c r="BG193" i="5"/>
  <c r="BE193" i="5"/>
  <c r="T193" i="5"/>
  <c r="R193" i="5"/>
  <c r="P193" i="5"/>
  <c r="BI192" i="5"/>
  <c r="BH192" i="5"/>
  <c r="BG192" i="5"/>
  <c r="BE192" i="5"/>
  <c r="T192" i="5"/>
  <c r="R192" i="5"/>
  <c r="P192" i="5"/>
  <c r="BI191" i="5"/>
  <c r="BH191" i="5"/>
  <c r="BG191" i="5"/>
  <c r="BE191" i="5"/>
  <c r="T191" i="5"/>
  <c r="R191" i="5"/>
  <c r="P191" i="5"/>
  <c r="BI190" i="5"/>
  <c r="BH190" i="5"/>
  <c r="BG190" i="5"/>
  <c r="BE190" i="5"/>
  <c r="T190" i="5"/>
  <c r="R190" i="5"/>
  <c r="P190" i="5"/>
  <c r="BI189" i="5"/>
  <c r="BH189" i="5"/>
  <c r="BG189" i="5"/>
  <c r="BE189" i="5"/>
  <c r="T189" i="5"/>
  <c r="R189" i="5"/>
  <c r="P189" i="5"/>
  <c r="BI188" i="5"/>
  <c r="BH188" i="5"/>
  <c r="BG188" i="5"/>
  <c r="BE188" i="5"/>
  <c r="T188" i="5"/>
  <c r="R188" i="5"/>
  <c r="P188" i="5"/>
  <c r="BI187" i="5"/>
  <c r="BH187" i="5"/>
  <c r="BG187" i="5"/>
  <c r="BE187" i="5"/>
  <c r="T187" i="5"/>
  <c r="R187" i="5"/>
  <c r="P187" i="5"/>
  <c r="BI186" i="5"/>
  <c r="BH186" i="5"/>
  <c r="BG186" i="5"/>
  <c r="BE186" i="5"/>
  <c r="T186" i="5"/>
  <c r="R186" i="5"/>
  <c r="P186" i="5"/>
  <c r="BI185" i="5"/>
  <c r="BH185" i="5"/>
  <c r="BG185" i="5"/>
  <c r="BE185" i="5"/>
  <c r="T185" i="5"/>
  <c r="R185" i="5"/>
  <c r="P185" i="5"/>
  <c r="BI184" i="5"/>
  <c r="BH184" i="5"/>
  <c r="BG184" i="5"/>
  <c r="BE184" i="5"/>
  <c r="T184" i="5"/>
  <c r="R184" i="5"/>
  <c r="P184" i="5"/>
  <c r="BI183" i="5"/>
  <c r="BH183" i="5"/>
  <c r="BG183" i="5"/>
  <c r="BE183" i="5"/>
  <c r="T183" i="5"/>
  <c r="R183" i="5"/>
  <c r="P183" i="5"/>
  <c r="BI182" i="5"/>
  <c r="BH182" i="5"/>
  <c r="BG182" i="5"/>
  <c r="BE182" i="5"/>
  <c r="T182" i="5"/>
  <c r="R182" i="5"/>
  <c r="P182" i="5"/>
  <c r="BI181" i="5"/>
  <c r="BH181" i="5"/>
  <c r="BG181" i="5"/>
  <c r="BE181" i="5"/>
  <c r="T181" i="5"/>
  <c r="R181" i="5"/>
  <c r="P181" i="5"/>
  <c r="BI180" i="5"/>
  <c r="BH180" i="5"/>
  <c r="BG180" i="5"/>
  <c r="BE180" i="5"/>
  <c r="T180" i="5"/>
  <c r="R180" i="5"/>
  <c r="P180" i="5"/>
  <c r="BI179" i="5"/>
  <c r="BH179" i="5"/>
  <c r="BG179" i="5"/>
  <c r="BE179" i="5"/>
  <c r="T179" i="5"/>
  <c r="R179" i="5"/>
  <c r="P179" i="5"/>
  <c r="BI178" i="5"/>
  <c r="BH178" i="5"/>
  <c r="BG178" i="5"/>
  <c r="BE178" i="5"/>
  <c r="T178" i="5"/>
  <c r="R178" i="5"/>
  <c r="P178" i="5"/>
  <c r="BI176" i="5"/>
  <c r="BH176" i="5"/>
  <c r="BG176" i="5"/>
  <c r="BE176" i="5"/>
  <c r="T176" i="5"/>
  <c r="R176" i="5"/>
  <c r="P176" i="5"/>
  <c r="BI175" i="5"/>
  <c r="BH175" i="5"/>
  <c r="BG175" i="5"/>
  <c r="BE175" i="5"/>
  <c r="T175" i="5"/>
  <c r="R175" i="5"/>
  <c r="P175" i="5"/>
  <c r="BI174" i="5"/>
  <c r="BH174" i="5"/>
  <c r="BG174" i="5"/>
  <c r="BE174" i="5"/>
  <c r="T174" i="5"/>
  <c r="R174" i="5"/>
  <c r="P174" i="5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71" i="5"/>
  <c r="BH171" i="5"/>
  <c r="BG171" i="5"/>
  <c r="BE171" i="5"/>
  <c r="T171" i="5"/>
  <c r="R171" i="5"/>
  <c r="P171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5" i="5"/>
  <c r="BH155" i="5"/>
  <c r="BG155" i="5"/>
  <c r="BE155" i="5"/>
  <c r="T155" i="5"/>
  <c r="T154" i="5"/>
  <c r="R155" i="5"/>
  <c r="R154" i="5" s="1"/>
  <c r="P155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BI126" i="5"/>
  <c r="BH126" i="5"/>
  <c r="BG126" i="5"/>
  <c r="BE126" i="5"/>
  <c r="T126" i="5"/>
  <c r="R126" i="5"/>
  <c r="P126" i="5"/>
  <c r="J121" i="5"/>
  <c r="J120" i="5"/>
  <c r="F120" i="5"/>
  <c r="F118" i="5"/>
  <c r="E116" i="5"/>
  <c r="J92" i="5"/>
  <c r="J91" i="5"/>
  <c r="F91" i="5"/>
  <c r="F89" i="5"/>
  <c r="E87" i="5"/>
  <c r="J18" i="5"/>
  <c r="E18" i="5"/>
  <c r="F121" i="5"/>
  <c r="J17" i="5"/>
  <c r="J12" i="5"/>
  <c r="J89" i="5" s="1"/>
  <c r="E7" i="5"/>
  <c r="E114" i="5" s="1"/>
  <c r="J37" i="4"/>
  <c r="J36" i="4"/>
  <c r="AY97" i="1"/>
  <c r="J35" i="4"/>
  <c r="AX97" i="1"/>
  <c r="BI136" i="4"/>
  <c r="BH136" i="4"/>
  <c r="BG136" i="4"/>
  <c r="BE136" i="4"/>
  <c r="T136" i="4"/>
  <c r="T135" i="4"/>
  <c r="R136" i="4"/>
  <c r="R135" i="4"/>
  <c r="P136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BI125" i="4"/>
  <c r="BH125" i="4"/>
  <c r="BG125" i="4"/>
  <c r="BE125" i="4"/>
  <c r="T125" i="4"/>
  <c r="R125" i="4"/>
  <c r="P125" i="4"/>
  <c r="BI124" i="4"/>
  <c r="BH124" i="4"/>
  <c r="BG124" i="4"/>
  <c r="BE124" i="4"/>
  <c r="T124" i="4"/>
  <c r="R124" i="4"/>
  <c r="P124" i="4"/>
  <c r="BI123" i="4"/>
  <c r="BH123" i="4"/>
  <c r="BG123" i="4"/>
  <c r="BE123" i="4"/>
  <c r="T123" i="4"/>
  <c r="R123" i="4"/>
  <c r="P123" i="4"/>
  <c r="BI122" i="4"/>
  <c r="BH122" i="4"/>
  <c r="BG122" i="4"/>
  <c r="BE122" i="4"/>
  <c r="T122" i="4"/>
  <c r="R122" i="4"/>
  <c r="P122" i="4"/>
  <c r="BI121" i="4"/>
  <c r="BH121" i="4"/>
  <c r="BG121" i="4"/>
  <c r="BE121" i="4"/>
  <c r="T121" i="4"/>
  <c r="R121" i="4"/>
  <c r="P121" i="4"/>
  <c r="J116" i="4"/>
  <c r="J115" i="4"/>
  <c r="F115" i="4"/>
  <c r="F113" i="4"/>
  <c r="E111" i="4"/>
  <c r="J92" i="4"/>
  <c r="J91" i="4"/>
  <c r="F91" i="4"/>
  <c r="F89" i="4"/>
  <c r="E87" i="4"/>
  <c r="J18" i="4"/>
  <c r="E18" i="4"/>
  <c r="F116" i="4"/>
  <c r="J17" i="4"/>
  <c r="J12" i="4"/>
  <c r="J89" i="4" s="1"/>
  <c r="E7" i="4"/>
  <c r="E85" i="4" s="1"/>
  <c r="J37" i="3"/>
  <c r="J36" i="3"/>
  <c r="AY96" i="1"/>
  <c r="J35" i="3"/>
  <c r="AX96" i="1"/>
  <c r="BI225" i="3"/>
  <c r="BH225" i="3"/>
  <c r="BG225" i="3"/>
  <c r="BE225" i="3"/>
  <c r="T225" i="3"/>
  <c r="T224" i="3"/>
  <c r="R225" i="3"/>
  <c r="R224" i="3"/>
  <c r="P225" i="3"/>
  <c r="P224" i="3"/>
  <c r="BI223" i="3"/>
  <c r="BH223" i="3"/>
  <c r="BG223" i="3"/>
  <c r="BE223" i="3"/>
  <c r="T223" i="3"/>
  <c r="R223" i="3"/>
  <c r="P223" i="3"/>
  <c r="BI222" i="3"/>
  <c r="BH222" i="3"/>
  <c r="BG222" i="3"/>
  <c r="BE222" i="3"/>
  <c r="T222" i="3"/>
  <c r="R222" i="3"/>
  <c r="P222" i="3"/>
  <c r="BI221" i="3"/>
  <c r="BH221" i="3"/>
  <c r="BG221" i="3"/>
  <c r="BE221" i="3"/>
  <c r="T221" i="3"/>
  <c r="R221" i="3"/>
  <c r="P221" i="3"/>
  <c r="BI220" i="3"/>
  <c r="BH220" i="3"/>
  <c r="BG220" i="3"/>
  <c r="BE220" i="3"/>
  <c r="T220" i="3"/>
  <c r="R220" i="3"/>
  <c r="P220" i="3"/>
  <c r="BI219" i="3"/>
  <c r="BH219" i="3"/>
  <c r="BG219" i="3"/>
  <c r="BE219" i="3"/>
  <c r="T219" i="3"/>
  <c r="R219" i="3"/>
  <c r="P219" i="3"/>
  <c r="BI218" i="3"/>
  <c r="BH218" i="3"/>
  <c r="BG218" i="3"/>
  <c r="BE218" i="3"/>
  <c r="T218" i="3"/>
  <c r="R218" i="3"/>
  <c r="P218" i="3"/>
  <c r="BI217" i="3"/>
  <c r="BH217" i="3"/>
  <c r="BG217" i="3"/>
  <c r="BE217" i="3"/>
  <c r="T217" i="3"/>
  <c r="R217" i="3"/>
  <c r="P217" i="3"/>
  <c r="BI216" i="3"/>
  <c r="BH216" i="3"/>
  <c r="BG216" i="3"/>
  <c r="BE216" i="3"/>
  <c r="T216" i="3"/>
  <c r="R216" i="3"/>
  <c r="P216" i="3"/>
  <c r="BI215" i="3"/>
  <c r="BH215" i="3"/>
  <c r="BG215" i="3"/>
  <c r="BE215" i="3"/>
  <c r="T215" i="3"/>
  <c r="R215" i="3"/>
  <c r="P215" i="3"/>
  <c r="BI214" i="3"/>
  <c r="BH214" i="3"/>
  <c r="BG214" i="3"/>
  <c r="BE214" i="3"/>
  <c r="T214" i="3"/>
  <c r="R214" i="3"/>
  <c r="P214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9" i="3"/>
  <c r="BH209" i="3"/>
  <c r="BG209" i="3"/>
  <c r="BE209" i="3"/>
  <c r="T209" i="3"/>
  <c r="R209" i="3"/>
  <c r="P209" i="3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5" i="3"/>
  <c r="BH125" i="3"/>
  <c r="BG125" i="3"/>
  <c r="BE125" i="3"/>
  <c r="T125" i="3"/>
  <c r="R125" i="3"/>
  <c r="P125" i="3"/>
  <c r="J119" i="3"/>
  <c r="J118" i="3"/>
  <c r="F118" i="3"/>
  <c r="F116" i="3"/>
  <c r="E114" i="3"/>
  <c r="J92" i="3"/>
  <c r="J91" i="3"/>
  <c r="F91" i="3"/>
  <c r="F89" i="3"/>
  <c r="E87" i="3"/>
  <c r="J18" i="3"/>
  <c r="E18" i="3"/>
  <c r="F92" i="3" s="1"/>
  <c r="J17" i="3"/>
  <c r="J12" i="3"/>
  <c r="J89" i="3" s="1"/>
  <c r="E7" i="3"/>
  <c r="E112" i="3"/>
  <c r="J37" i="2"/>
  <c r="J36" i="2"/>
  <c r="AY95" i="1" s="1"/>
  <c r="J35" i="2"/>
  <c r="AX95" i="1" s="1"/>
  <c r="BI298" i="2"/>
  <c r="BH298" i="2"/>
  <c r="BG298" i="2"/>
  <c r="BE298" i="2"/>
  <c r="T298" i="2"/>
  <c r="R298" i="2"/>
  <c r="P298" i="2"/>
  <c r="BI297" i="2"/>
  <c r="BH297" i="2"/>
  <c r="BG297" i="2"/>
  <c r="BE297" i="2"/>
  <c r="T297" i="2"/>
  <c r="R297" i="2"/>
  <c r="P297" i="2"/>
  <c r="BI296" i="2"/>
  <c r="BH296" i="2"/>
  <c r="BG296" i="2"/>
  <c r="BE296" i="2"/>
  <c r="T296" i="2"/>
  <c r="R296" i="2"/>
  <c r="P296" i="2"/>
  <c r="BI294" i="2"/>
  <c r="BH294" i="2"/>
  <c r="BG294" i="2"/>
  <c r="BE294" i="2"/>
  <c r="T294" i="2"/>
  <c r="R294" i="2"/>
  <c r="P294" i="2"/>
  <c r="BI293" i="2"/>
  <c r="BH293" i="2"/>
  <c r="BG293" i="2"/>
  <c r="BE293" i="2"/>
  <c r="T293" i="2"/>
  <c r="R293" i="2"/>
  <c r="P293" i="2"/>
  <c r="BI292" i="2"/>
  <c r="BH292" i="2"/>
  <c r="BG292" i="2"/>
  <c r="BE292" i="2"/>
  <c r="T292" i="2"/>
  <c r="R292" i="2"/>
  <c r="P292" i="2"/>
  <c r="BI291" i="2"/>
  <c r="BH291" i="2"/>
  <c r="BG291" i="2"/>
  <c r="BE291" i="2"/>
  <c r="T291" i="2"/>
  <c r="R291" i="2"/>
  <c r="P291" i="2"/>
  <c r="BI290" i="2"/>
  <c r="BH290" i="2"/>
  <c r="BG290" i="2"/>
  <c r="BE290" i="2"/>
  <c r="T290" i="2"/>
  <c r="R290" i="2"/>
  <c r="P290" i="2"/>
  <c r="BI288" i="2"/>
  <c r="BH288" i="2"/>
  <c r="BG288" i="2"/>
  <c r="BE288" i="2"/>
  <c r="T288" i="2"/>
  <c r="R288" i="2"/>
  <c r="P288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7" i="2"/>
  <c r="BH277" i="2"/>
  <c r="BG277" i="2"/>
  <c r="BE277" i="2"/>
  <c r="T277" i="2"/>
  <c r="R277" i="2"/>
  <c r="P277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71" i="2"/>
  <c r="BH271" i="2"/>
  <c r="BG271" i="2"/>
  <c r="BE271" i="2"/>
  <c r="T271" i="2"/>
  <c r="R271" i="2"/>
  <c r="P271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7" i="2"/>
  <c r="BH197" i="2"/>
  <c r="BG197" i="2"/>
  <c r="BE197" i="2"/>
  <c r="T197" i="2"/>
  <c r="T196" i="2" s="1"/>
  <c r="R197" i="2"/>
  <c r="R196" i="2"/>
  <c r="P197" i="2"/>
  <c r="P196" i="2" s="1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J134" i="2"/>
  <c r="J133" i="2"/>
  <c r="F133" i="2"/>
  <c r="F131" i="2"/>
  <c r="E129" i="2"/>
  <c r="J92" i="2"/>
  <c r="J91" i="2"/>
  <c r="F91" i="2"/>
  <c r="F89" i="2"/>
  <c r="E87" i="2"/>
  <c r="J18" i="2"/>
  <c r="E18" i="2"/>
  <c r="F92" i="2" s="1"/>
  <c r="J17" i="2"/>
  <c r="J12" i="2"/>
  <c r="J89" i="2"/>
  <c r="E7" i="2"/>
  <c r="E85" i="2" s="1"/>
  <c r="L90" i="1"/>
  <c r="AM90" i="1"/>
  <c r="AM89" i="1"/>
  <c r="L89" i="1"/>
  <c r="AM87" i="1"/>
  <c r="L87" i="1"/>
  <c r="L85" i="1"/>
  <c r="L84" i="1"/>
  <c r="BK147" i="8"/>
  <c r="J145" i="8"/>
  <c r="BK144" i="8"/>
  <c r="J141" i="8"/>
  <c r="BK140" i="8"/>
  <c r="BK139" i="8"/>
  <c r="BK134" i="8"/>
  <c r="J133" i="8"/>
  <c r="BK128" i="8"/>
  <c r="BK171" i="7"/>
  <c r="BK170" i="7"/>
  <c r="J169" i="7"/>
  <c r="BK166" i="7"/>
  <c r="J164" i="7"/>
  <c r="J163" i="7"/>
  <c r="J161" i="7"/>
  <c r="J158" i="7"/>
  <c r="J156" i="7"/>
  <c r="J155" i="7"/>
  <c r="BK153" i="7"/>
  <c r="J151" i="7"/>
  <c r="BK148" i="7"/>
  <c r="J146" i="7"/>
  <c r="BK141" i="7"/>
  <c r="J140" i="7"/>
  <c r="J139" i="7"/>
  <c r="BK136" i="7"/>
  <c r="J133" i="7"/>
  <c r="BK130" i="7"/>
  <c r="J129" i="7"/>
  <c r="J127" i="7"/>
  <c r="J125" i="7"/>
  <c r="J194" i="6"/>
  <c r="BK193" i="6"/>
  <c r="BK192" i="6"/>
  <c r="BK191" i="6"/>
  <c r="BK190" i="6"/>
  <c r="BK189" i="6"/>
  <c r="J188" i="6"/>
  <c r="BK186" i="6"/>
  <c r="BK185" i="6"/>
  <c r="J184" i="6"/>
  <c r="J181" i="6"/>
  <c r="J179" i="6"/>
  <c r="J177" i="6"/>
  <c r="BK174" i="6"/>
  <c r="BK173" i="6"/>
  <c r="BK171" i="6"/>
  <c r="J168" i="6"/>
  <c r="BK166" i="6"/>
  <c r="BK164" i="6"/>
  <c r="J162" i="6"/>
  <c r="J160" i="6"/>
  <c r="BK159" i="6"/>
  <c r="J156" i="6"/>
  <c r="J150" i="6"/>
  <c r="J147" i="6"/>
  <c r="J144" i="6"/>
  <c r="J143" i="6"/>
  <c r="J141" i="6"/>
  <c r="BK140" i="6"/>
  <c r="BK136" i="6"/>
  <c r="J134" i="6"/>
  <c r="J133" i="6"/>
  <c r="BK130" i="6"/>
  <c r="BK128" i="6"/>
  <c r="J127" i="6"/>
  <c r="J212" i="5"/>
  <c r="J209" i="5"/>
  <c r="J207" i="5"/>
  <c r="J205" i="5"/>
  <c r="BK203" i="5"/>
  <c r="BK202" i="5"/>
  <c r="J199" i="5"/>
  <c r="BK197" i="5"/>
  <c r="BK195" i="5"/>
  <c r="BK193" i="5"/>
  <c r="BK191" i="5"/>
  <c r="J189" i="5"/>
  <c r="J188" i="5"/>
  <c r="BK187" i="5"/>
  <c r="J186" i="5"/>
  <c r="BK184" i="5"/>
  <c r="J183" i="5"/>
  <c r="BK182" i="5"/>
  <c r="J181" i="5"/>
  <c r="BK179" i="5"/>
  <c r="J174" i="5"/>
  <c r="J168" i="5"/>
  <c r="BK167" i="5"/>
  <c r="BK166" i="5"/>
  <c r="J162" i="5"/>
  <c r="BK160" i="5"/>
  <c r="BK159" i="5"/>
  <c r="J158" i="5"/>
  <c r="BK157" i="5"/>
  <c r="J153" i="5"/>
  <c r="J152" i="5"/>
  <c r="BK150" i="5"/>
  <c r="J149" i="5"/>
  <c r="BK146" i="5"/>
  <c r="J145" i="5"/>
  <c r="BK144" i="5"/>
  <c r="BK143" i="5"/>
  <c r="BK141" i="5"/>
  <c r="J140" i="5"/>
  <c r="J139" i="5"/>
  <c r="J136" i="5"/>
  <c r="BK135" i="5"/>
  <c r="BK131" i="5"/>
  <c r="BK129" i="5"/>
  <c r="J127" i="5"/>
  <c r="BK136" i="4"/>
  <c r="BK134" i="4"/>
  <c r="BK127" i="4"/>
  <c r="J125" i="4"/>
  <c r="BK124" i="4"/>
  <c r="BK123" i="4"/>
  <c r="BK122" i="4"/>
  <c r="BK121" i="4"/>
  <c r="BK225" i="3"/>
  <c r="BK223" i="3"/>
  <c r="BK222" i="3"/>
  <c r="BK218" i="3"/>
  <c r="J217" i="3"/>
  <c r="J215" i="3"/>
  <c r="BK214" i="3"/>
  <c r="J212" i="3"/>
  <c r="BK210" i="3"/>
  <c r="J209" i="3"/>
  <c r="J208" i="3"/>
  <c r="J206" i="3"/>
  <c r="J205" i="3"/>
  <c r="J203" i="3"/>
  <c r="J201" i="3"/>
  <c r="BK200" i="3"/>
  <c r="BK197" i="3"/>
  <c r="BK195" i="3"/>
  <c r="J187" i="3"/>
  <c r="BK184" i="3"/>
  <c r="BK179" i="3"/>
  <c r="BK175" i="3"/>
  <c r="BK170" i="3"/>
  <c r="BK169" i="3"/>
  <c r="J168" i="3"/>
  <c r="BK166" i="3"/>
  <c r="J165" i="3"/>
  <c r="J164" i="3"/>
  <c r="J163" i="3"/>
  <c r="J161" i="3"/>
  <c r="BK160" i="3"/>
  <c r="BK159" i="3"/>
  <c r="J158" i="3"/>
  <c r="BK157" i="3"/>
  <c r="BK155" i="3"/>
  <c r="J154" i="3"/>
  <c r="BK153" i="3"/>
  <c r="J152" i="3"/>
  <c r="J150" i="3"/>
  <c r="J149" i="3"/>
  <c r="J148" i="3"/>
  <c r="BK146" i="3"/>
  <c r="BK143" i="3"/>
  <c r="BK141" i="3"/>
  <c r="BK138" i="3"/>
  <c r="J136" i="3"/>
  <c r="BK133" i="3"/>
  <c r="J128" i="3"/>
  <c r="J125" i="3"/>
  <c r="J292" i="2"/>
  <c r="J291" i="2"/>
  <c r="BK288" i="2"/>
  <c r="J284" i="2"/>
  <c r="J283" i="2"/>
  <c r="J281" i="2"/>
  <c r="J280" i="2"/>
  <c r="J279" i="2"/>
  <c r="BK273" i="2"/>
  <c r="BK272" i="2"/>
  <c r="BK269" i="2"/>
  <c r="BK266" i="2"/>
  <c r="BK263" i="2"/>
  <c r="BK260" i="2"/>
  <c r="BK258" i="2"/>
  <c r="J256" i="2"/>
  <c r="J255" i="2"/>
  <c r="J254" i="2"/>
  <c r="BK253" i="2"/>
  <c r="J252" i="2"/>
  <c r="J251" i="2"/>
  <c r="BK250" i="2"/>
  <c r="BK249" i="2"/>
  <c r="BK248" i="2"/>
  <c r="J247" i="2"/>
  <c r="J243" i="2"/>
  <c r="J240" i="2"/>
  <c r="J239" i="2"/>
  <c r="BK236" i="2"/>
  <c r="BK233" i="2"/>
  <c r="J230" i="2"/>
  <c r="J229" i="2"/>
  <c r="BK227" i="2"/>
  <c r="J224" i="2"/>
  <c r="J223" i="2"/>
  <c r="BK222" i="2"/>
  <c r="J219" i="2"/>
  <c r="BK217" i="2"/>
  <c r="J215" i="2"/>
  <c r="BK213" i="2"/>
  <c r="J210" i="2"/>
  <c r="J209" i="2"/>
  <c r="BK206" i="2"/>
  <c r="BK205" i="2"/>
  <c r="J202" i="2"/>
  <c r="BK201" i="2"/>
  <c r="J197" i="2"/>
  <c r="J195" i="2"/>
  <c r="J194" i="2"/>
  <c r="J187" i="2"/>
  <c r="BK185" i="2"/>
  <c r="BK182" i="2"/>
  <c r="J180" i="2"/>
  <c r="BK179" i="2"/>
  <c r="J178" i="2"/>
  <c r="J177" i="2"/>
  <c r="BK176" i="2"/>
  <c r="J175" i="2"/>
  <c r="J173" i="2"/>
  <c r="BK171" i="2"/>
  <c r="J167" i="2"/>
  <c r="BK166" i="2"/>
  <c r="J164" i="2"/>
  <c r="J163" i="2"/>
  <c r="J161" i="2"/>
  <c r="BK158" i="2"/>
  <c r="BK157" i="2"/>
  <c r="BK156" i="2"/>
  <c r="J154" i="2"/>
  <c r="J153" i="2"/>
  <c r="J148" i="2"/>
  <c r="BK146" i="2"/>
  <c r="BK144" i="2"/>
  <c r="AS94" i="1"/>
  <c r="J147" i="8"/>
  <c r="BK143" i="8"/>
  <c r="BK141" i="8"/>
  <c r="J138" i="8"/>
  <c r="J134" i="8"/>
  <c r="BK132" i="8"/>
  <c r="J130" i="8"/>
  <c r="J129" i="8"/>
  <c r="J128" i="8"/>
  <c r="J171" i="7"/>
  <c r="J170" i="7"/>
  <c r="BK168" i="7"/>
  <c r="J167" i="7"/>
  <c r="J162" i="7"/>
  <c r="BK160" i="7"/>
  <c r="J157" i="7"/>
  <c r="BK156" i="7"/>
  <c r="BK152" i="7"/>
  <c r="J148" i="7"/>
  <c r="BK146" i="7"/>
  <c r="BK145" i="7"/>
  <c r="BK144" i="7"/>
  <c r="J142" i="7"/>
  <c r="J141" i="7"/>
  <c r="BK137" i="7"/>
  <c r="J134" i="7"/>
  <c r="BK133" i="7"/>
  <c r="J131" i="7"/>
  <c r="BK129" i="7"/>
  <c r="BK127" i="7"/>
  <c r="BK125" i="7"/>
  <c r="BK196" i="6"/>
  <c r="J196" i="6"/>
  <c r="J191" i="6"/>
  <c r="BK188" i="6"/>
  <c r="BK187" i="6"/>
  <c r="J183" i="6"/>
  <c r="J182" i="6"/>
  <c r="BK178" i="6"/>
  <c r="J172" i="6"/>
  <c r="J171" i="6"/>
  <c r="BK168" i="6"/>
  <c r="J167" i="6"/>
  <c r="J163" i="6"/>
  <c r="BK161" i="6"/>
  <c r="BK157" i="6"/>
  <c r="BK156" i="6"/>
  <c r="J154" i="6"/>
  <c r="J153" i="6"/>
  <c r="J151" i="6"/>
  <c r="J148" i="6"/>
  <c r="J146" i="6"/>
  <c r="BK144" i="6"/>
  <c r="J140" i="6"/>
  <c r="J137" i="6"/>
  <c r="J135" i="6"/>
  <c r="J132" i="6"/>
  <c r="J130" i="6"/>
  <c r="J129" i="6"/>
  <c r="J128" i="6"/>
  <c r="BK126" i="6"/>
  <c r="J125" i="6"/>
  <c r="J124" i="6"/>
  <c r="J123" i="6"/>
  <c r="J213" i="5"/>
  <c r="BK212" i="5"/>
  <c r="BK210" i="5"/>
  <c r="BK208" i="5"/>
  <c r="J204" i="5"/>
  <c r="J203" i="5"/>
  <c r="BK194" i="5"/>
  <c r="J193" i="5"/>
  <c r="J191" i="5"/>
  <c r="BK190" i="5"/>
  <c r="BK189" i="5"/>
  <c r="BK185" i="5"/>
  <c r="J184" i="5"/>
  <c r="J179" i="5"/>
  <c r="BK178" i="5"/>
  <c r="BK176" i="5"/>
  <c r="BK173" i="5"/>
  <c r="BK172" i="5"/>
  <c r="J171" i="5"/>
  <c r="BK168" i="5"/>
  <c r="J166" i="5"/>
  <c r="BK162" i="5"/>
  <c r="J160" i="5"/>
  <c r="BK158" i="5"/>
  <c r="J157" i="5"/>
  <c r="J155" i="5"/>
  <c r="BK153" i="5"/>
  <c r="BK152" i="5"/>
  <c r="BK151" i="5"/>
  <c r="J148" i="5"/>
  <c r="J147" i="5"/>
  <c r="BK145" i="5"/>
  <c r="BK142" i="5"/>
  <c r="BK138" i="5"/>
  <c r="J134" i="5"/>
  <c r="J130" i="5"/>
  <c r="BK128" i="5"/>
  <c r="BK126" i="5"/>
  <c r="J136" i="4"/>
  <c r="J133" i="4"/>
  <c r="J130" i="4"/>
  <c r="J129" i="4"/>
  <c r="BK126" i="4"/>
  <c r="BK125" i="4"/>
  <c r="J123" i="4"/>
  <c r="J220" i="3"/>
  <c r="BK219" i="3"/>
  <c r="BK217" i="3"/>
  <c r="BK216" i="3"/>
  <c r="BK212" i="3"/>
  <c r="J210" i="3"/>
  <c r="BK208" i="3"/>
  <c r="BK205" i="3"/>
  <c r="BK204" i="3"/>
  <c r="BK203" i="3"/>
  <c r="BK202" i="3"/>
  <c r="BK201" i="3"/>
  <c r="J200" i="3"/>
  <c r="BK199" i="3"/>
  <c r="J197" i="3"/>
  <c r="BK194" i="3"/>
  <c r="J192" i="3"/>
  <c r="BK190" i="3"/>
  <c r="BK189" i="3"/>
  <c r="BK188" i="3"/>
  <c r="BK187" i="3"/>
  <c r="J186" i="3"/>
  <c r="J185" i="3"/>
  <c r="BK183" i="3"/>
  <c r="BK182" i="3"/>
  <c r="J180" i="3"/>
  <c r="J179" i="3"/>
  <c r="J178" i="3"/>
  <c r="J174" i="3"/>
  <c r="J172" i="3"/>
  <c r="J170" i="3"/>
  <c r="BK167" i="3"/>
  <c r="J166" i="3"/>
  <c r="BK165" i="3"/>
  <c r="J156" i="3"/>
  <c r="J155" i="3"/>
  <c r="BK151" i="3"/>
  <c r="J146" i="3"/>
  <c r="BK145" i="3"/>
  <c r="BK144" i="3"/>
  <c r="BK140" i="3"/>
  <c r="J139" i="3"/>
  <c r="BK135" i="3"/>
  <c r="BK134" i="3"/>
  <c r="J133" i="3"/>
  <c r="J129" i="3"/>
  <c r="BK128" i="3"/>
  <c r="BK127" i="3"/>
  <c r="J126" i="3"/>
  <c r="BK298" i="2"/>
  <c r="J298" i="2"/>
  <c r="BK297" i="2"/>
  <c r="J294" i="2"/>
  <c r="J293" i="2"/>
  <c r="J288" i="2"/>
  <c r="BK283" i="2"/>
  <c r="BK277" i="2"/>
  <c r="J276" i="2"/>
  <c r="J273" i="2"/>
  <c r="BK271" i="2"/>
  <c r="J269" i="2"/>
  <c r="J267" i="2"/>
  <c r="J266" i="2"/>
  <c r="J263" i="2"/>
  <c r="BK262" i="2"/>
  <c r="J260" i="2"/>
  <c r="J257" i="2"/>
  <c r="BK254" i="2"/>
  <c r="J249" i="2"/>
  <c r="BK246" i="2"/>
  <c r="BK245" i="2"/>
  <c r="J242" i="2"/>
  <c r="BK239" i="2"/>
  <c r="BK238" i="2"/>
  <c r="J237" i="2"/>
  <c r="J234" i="2"/>
  <c r="J227" i="2"/>
  <c r="BK225" i="2"/>
  <c r="BK223" i="2"/>
  <c r="J222" i="2"/>
  <c r="BK215" i="2"/>
  <c r="J214" i="2"/>
  <c r="J212" i="2"/>
  <c r="BK211" i="2"/>
  <c r="J204" i="2"/>
  <c r="J201" i="2"/>
  <c r="J200" i="2"/>
  <c r="BK194" i="2"/>
  <c r="J193" i="2"/>
  <c r="BK192" i="2"/>
  <c r="J191" i="2"/>
  <c r="BK190" i="2"/>
  <c r="BK188" i="2"/>
  <c r="J186" i="2"/>
  <c r="BK184" i="2"/>
  <c r="BK183" i="2"/>
  <c r="BK181" i="2"/>
  <c r="BK180" i="2"/>
  <c r="BK175" i="2"/>
  <c r="BK169" i="2"/>
  <c r="J166" i="2"/>
  <c r="BK162" i="2"/>
  <c r="J159" i="2"/>
  <c r="J157" i="2"/>
  <c r="J155" i="2"/>
  <c r="BK154" i="2"/>
  <c r="J152" i="2"/>
  <c r="J150" i="2"/>
  <c r="J149" i="2"/>
  <c r="BK148" i="2"/>
  <c r="J147" i="2"/>
  <c r="J144" i="2"/>
  <c r="BK142" i="2"/>
  <c r="BK141" i="2"/>
  <c r="J140" i="2"/>
  <c r="J139" i="2"/>
  <c r="BK145" i="8"/>
  <c r="J144" i="8"/>
  <c r="J143" i="8"/>
  <c r="BK142" i="8"/>
  <c r="J140" i="8"/>
  <c r="J139" i="8"/>
  <c r="BK138" i="8"/>
  <c r="J137" i="8"/>
  <c r="BK133" i="8"/>
  <c r="BK131" i="8"/>
  <c r="BK169" i="7"/>
  <c r="BK167" i="7"/>
  <c r="J166" i="7"/>
  <c r="J165" i="7"/>
  <c r="BK163" i="7"/>
  <c r="BK162" i="7"/>
  <c r="BK159" i="7"/>
  <c r="BK158" i="7"/>
  <c r="BK157" i="7"/>
  <c r="BK155" i="7"/>
  <c r="BK150" i="7"/>
  <c r="J149" i="7"/>
  <c r="J145" i="7"/>
  <c r="BK143" i="7"/>
  <c r="BK139" i="7"/>
  <c r="BK132" i="7"/>
  <c r="J130" i="7"/>
  <c r="J128" i="7"/>
  <c r="BK126" i="7"/>
  <c r="J195" i="6"/>
  <c r="BK194" i="6"/>
  <c r="J193" i="6"/>
  <c r="J192" i="6"/>
  <c r="J190" i="6"/>
  <c r="J187" i="6"/>
  <c r="J186" i="6"/>
  <c r="J185" i="6"/>
  <c r="BK184" i="6"/>
  <c r="BK182" i="6"/>
  <c r="BK180" i="6"/>
  <c r="J178" i="6"/>
  <c r="BK177" i="6"/>
  <c r="J176" i="6"/>
  <c r="J175" i="6"/>
  <c r="J174" i="6"/>
  <c r="J173" i="6"/>
  <c r="BK172" i="6"/>
  <c r="BK170" i="6"/>
  <c r="BK167" i="6"/>
  <c r="BK165" i="6"/>
  <c r="BK163" i="6"/>
  <c r="BK160" i="6"/>
  <c r="J159" i="6"/>
  <c r="J158" i="6"/>
  <c r="J157" i="6"/>
  <c r="BK155" i="6"/>
  <c r="BK153" i="6"/>
  <c r="BK150" i="6"/>
  <c r="BK149" i="6"/>
  <c r="BK147" i="6"/>
  <c r="BK146" i="6"/>
  <c r="J145" i="6"/>
  <c r="BK143" i="6"/>
  <c r="J142" i="6"/>
  <c r="BK141" i="6"/>
  <c r="BK139" i="6"/>
  <c r="BK134" i="6"/>
  <c r="BK132" i="6"/>
  <c r="BK129" i="6"/>
  <c r="BK127" i="6"/>
  <c r="BK125" i="6"/>
  <c r="BK123" i="6"/>
  <c r="J211" i="5"/>
  <c r="J210" i="5"/>
  <c r="J208" i="5"/>
  <c r="BK207" i="5"/>
  <c r="BK206" i="5"/>
  <c r="J206" i="5"/>
  <c r="BK204" i="5"/>
  <c r="J201" i="5"/>
  <c r="BK199" i="5"/>
  <c r="BK198" i="5"/>
  <c r="J196" i="5"/>
  <c r="J195" i="5"/>
  <c r="J194" i="5"/>
  <c r="BK192" i="5"/>
  <c r="J190" i="5"/>
  <c r="BK186" i="5"/>
  <c r="J182" i="5"/>
  <c r="J180" i="5"/>
  <c r="J176" i="5"/>
  <c r="J175" i="5"/>
  <c r="J172" i="5"/>
  <c r="J169" i="5"/>
  <c r="J167" i="5"/>
  <c r="J165" i="5"/>
  <c r="J164" i="5"/>
  <c r="BK163" i="5"/>
  <c r="J159" i="5"/>
  <c r="BK155" i="5"/>
  <c r="J150" i="5"/>
  <c r="BK148" i="5"/>
  <c r="BK147" i="5"/>
  <c r="J146" i="5"/>
  <c r="J144" i="5"/>
  <c r="J142" i="5"/>
  <c r="BK140" i="5"/>
  <c r="J138" i="5"/>
  <c r="BK137" i="5"/>
  <c r="BK136" i="5"/>
  <c r="J135" i="5"/>
  <c r="BK133" i="5"/>
  <c r="J128" i="5"/>
  <c r="J126" i="5"/>
  <c r="J134" i="4"/>
  <c r="BK133" i="4"/>
  <c r="J131" i="4"/>
  <c r="BK130" i="4"/>
  <c r="BK129" i="4"/>
  <c r="J128" i="4"/>
  <c r="J124" i="4"/>
  <c r="J121" i="4"/>
  <c r="J223" i="3"/>
  <c r="J221" i="3"/>
  <c r="J219" i="3"/>
  <c r="J218" i="3"/>
  <c r="J216" i="3"/>
  <c r="BK215" i="3"/>
  <c r="J211" i="3"/>
  <c r="BK209" i="3"/>
  <c r="BK207" i="3"/>
  <c r="J204" i="3"/>
  <c r="J198" i="3"/>
  <c r="J196" i="3"/>
  <c r="J195" i="3"/>
  <c r="J193" i="3"/>
  <c r="BK191" i="3"/>
  <c r="J189" i="3"/>
  <c r="BK186" i="3"/>
  <c r="BK185" i="3"/>
  <c r="J184" i="3"/>
  <c r="J182" i="3"/>
  <c r="J181" i="3"/>
  <c r="BK177" i="3"/>
  <c r="J176" i="3"/>
  <c r="J175" i="3"/>
  <c r="BK174" i="3"/>
  <c r="J173" i="3"/>
  <c r="BK171" i="3"/>
  <c r="J167" i="3"/>
  <c r="BK164" i="3"/>
  <c r="J162" i="3"/>
  <c r="J160" i="3"/>
  <c r="BK158" i="3"/>
  <c r="J157" i="3"/>
  <c r="BK154" i="3"/>
  <c r="J153" i="3"/>
  <c r="BK150" i="3"/>
  <c r="BK149" i="3"/>
  <c r="BK148" i="3"/>
  <c r="BK147" i="3"/>
  <c r="J144" i="3"/>
  <c r="J143" i="3"/>
  <c r="BK142" i="3"/>
  <c r="J141" i="3"/>
  <c r="J138" i="3"/>
  <c r="J137" i="3"/>
  <c r="J135" i="3"/>
  <c r="BK132" i="3"/>
  <c r="BK129" i="3"/>
  <c r="BK296" i="2"/>
  <c r="BK293" i="2"/>
  <c r="J290" i="2"/>
  <c r="J287" i="2"/>
  <c r="BK286" i="2"/>
  <c r="J282" i="2"/>
  <c r="BK281" i="2"/>
  <c r="BK280" i="2"/>
  <c r="BK279" i="2"/>
  <c r="J277" i="2"/>
  <c r="BK276" i="2"/>
  <c r="J275" i="2"/>
  <c r="J272" i="2"/>
  <c r="BK268" i="2"/>
  <c r="BK267" i="2"/>
  <c r="J265" i="2"/>
  <c r="BK264" i="2"/>
  <c r="BK261" i="2"/>
  <c r="BK259" i="2"/>
  <c r="BK255" i="2"/>
  <c r="J250" i="2"/>
  <c r="J248" i="2"/>
  <c r="BK247" i="2"/>
  <c r="BK242" i="2"/>
  <c r="J232" i="2"/>
  <c r="BK229" i="2"/>
  <c r="BK226" i="2"/>
  <c r="J225" i="2"/>
  <c r="J221" i="2"/>
  <c r="BK219" i="2"/>
  <c r="BK218" i="2"/>
  <c r="BK212" i="2"/>
  <c r="J208" i="2"/>
  <c r="J207" i="2"/>
  <c r="J206" i="2"/>
  <c r="J205" i="2"/>
  <c r="BK204" i="2"/>
  <c r="BK203" i="2"/>
  <c r="BK202" i="2"/>
  <c r="BK200" i="2"/>
  <c r="BK199" i="2"/>
  <c r="BK197" i="2"/>
  <c r="BK193" i="2"/>
  <c r="BK191" i="2"/>
  <c r="J190" i="2"/>
  <c r="J184" i="2"/>
  <c r="J182" i="2"/>
  <c r="J181" i="2"/>
  <c r="BK178" i="2"/>
  <c r="BK177" i="2"/>
  <c r="BK173" i="2"/>
  <c r="J172" i="2"/>
  <c r="BK170" i="2"/>
  <c r="J169" i="2"/>
  <c r="BK168" i="2"/>
  <c r="BK165" i="2"/>
  <c r="BK164" i="2"/>
  <c r="J162" i="2"/>
  <c r="BK161" i="2"/>
  <c r="J158" i="2"/>
  <c r="J156" i="2"/>
  <c r="BK155" i="2"/>
  <c r="BK153" i="2"/>
  <c r="BK152" i="2"/>
  <c r="J146" i="2"/>
  <c r="BK145" i="2"/>
  <c r="BK140" i="2"/>
  <c r="BK139" i="2"/>
  <c r="J142" i="8"/>
  <c r="BK137" i="8"/>
  <c r="J132" i="8"/>
  <c r="J131" i="8"/>
  <c r="BK130" i="8"/>
  <c r="BK129" i="8"/>
  <c r="J168" i="7"/>
  <c r="BK165" i="7"/>
  <c r="BK164" i="7"/>
  <c r="BK161" i="7"/>
  <c r="J160" i="7"/>
  <c r="J159" i="7"/>
  <c r="J153" i="7"/>
  <c r="J152" i="7"/>
  <c r="BK151" i="7"/>
  <c r="J150" i="7"/>
  <c r="BK149" i="7"/>
  <c r="J144" i="7"/>
  <c r="J143" i="7"/>
  <c r="BK142" i="7"/>
  <c r="BK140" i="7"/>
  <c r="J137" i="7"/>
  <c r="J136" i="7"/>
  <c r="BK134" i="7"/>
  <c r="J132" i="7"/>
  <c r="BK131" i="7"/>
  <c r="BK128" i="7"/>
  <c r="J126" i="7"/>
  <c r="BK195" i="6"/>
  <c r="J189" i="6"/>
  <c r="BK183" i="6"/>
  <c r="BK181" i="6"/>
  <c r="J180" i="6"/>
  <c r="BK179" i="6"/>
  <c r="BK176" i="6"/>
  <c r="BK175" i="6"/>
  <c r="J170" i="6"/>
  <c r="J166" i="6"/>
  <c r="J165" i="6"/>
  <c r="J164" i="6"/>
  <c r="BK162" i="6"/>
  <c r="J161" i="6"/>
  <c r="BK158" i="6"/>
  <c r="J155" i="6"/>
  <c r="BK154" i="6"/>
  <c r="BK151" i="6"/>
  <c r="J149" i="6"/>
  <c r="BK148" i="6"/>
  <c r="BK145" i="6"/>
  <c r="BK142" i="6"/>
  <c r="J139" i="6"/>
  <c r="BK137" i="6"/>
  <c r="J136" i="6"/>
  <c r="BK135" i="6"/>
  <c r="BK133" i="6"/>
  <c r="J126" i="6"/>
  <c r="BK124" i="6"/>
  <c r="BK214" i="5"/>
  <c r="J214" i="5"/>
  <c r="BK213" i="5"/>
  <c r="BK211" i="5"/>
  <c r="BK209" i="5"/>
  <c r="BK205" i="5"/>
  <c r="J202" i="5"/>
  <c r="BK201" i="5"/>
  <c r="J198" i="5"/>
  <c r="J197" i="5"/>
  <c r="BK196" i="5"/>
  <c r="J192" i="5"/>
  <c r="BK188" i="5"/>
  <c r="J187" i="5"/>
  <c r="J185" i="5"/>
  <c r="BK183" i="5"/>
  <c r="BK181" i="5"/>
  <c r="BK180" i="5"/>
  <c r="J178" i="5"/>
  <c r="BK175" i="5"/>
  <c r="BK174" i="5"/>
  <c r="J173" i="5"/>
  <c r="BK171" i="5"/>
  <c r="BK169" i="5"/>
  <c r="BK165" i="5"/>
  <c r="BK164" i="5"/>
  <c r="J163" i="5"/>
  <c r="J151" i="5"/>
  <c r="BK149" i="5"/>
  <c r="J143" i="5"/>
  <c r="J141" i="5"/>
  <c r="BK139" i="5"/>
  <c r="J137" i="5"/>
  <c r="BK134" i="5"/>
  <c r="J133" i="5"/>
  <c r="J131" i="5"/>
  <c r="BK130" i="5"/>
  <c r="J129" i="5"/>
  <c r="BK127" i="5"/>
  <c r="BK131" i="4"/>
  <c r="BK128" i="4"/>
  <c r="J127" i="4"/>
  <c r="J126" i="4"/>
  <c r="J122" i="4"/>
  <c r="J225" i="3"/>
  <c r="J222" i="3"/>
  <c r="BK221" i="3"/>
  <c r="BK220" i="3"/>
  <c r="J214" i="3"/>
  <c r="BK211" i="3"/>
  <c r="J207" i="3"/>
  <c r="BK206" i="3"/>
  <c r="J202" i="3"/>
  <c r="J199" i="3"/>
  <c r="BK198" i="3"/>
  <c r="BK196" i="3"/>
  <c r="J194" i="3"/>
  <c r="BK193" i="3"/>
  <c r="BK192" i="3"/>
  <c r="J191" i="3"/>
  <c r="J190" i="3"/>
  <c r="J188" i="3"/>
  <c r="J183" i="3"/>
  <c r="BK181" i="3"/>
  <c r="BK180" i="3"/>
  <c r="BK178" i="3"/>
  <c r="J177" i="3"/>
  <c r="BK176" i="3"/>
  <c r="BK173" i="3"/>
  <c r="BK172" i="3"/>
  <c r="J171" i="3"/>
  <c r="J169" i="3"/>
  <c r="BK168" i="3"/>
  <c r="BK163" i="3"/>
  <c r="BK162" i="3"/>
  <c r="BK161" i="3"/>
  <c r="J159" i="3"/>
  <c r="BK156" i="3"/>
  <c r="BK152" i="3"/>
  <c r="J151" i="3"/>
  <c r="J147" i="3"/>
  <c r="J145" i="3"/>
  <c r="J142" i="3"/>
  <c r="J140" i="3"/>
  <c r="BK139" i="3"/>
  <c r="BK137" i="3"/>
  <c r="BK136" i="3"/>
  <c r="J134" i="3"/>
  <c r="J132" i="3"/>
  <c r="J127" i="3"/>
  <c r="BK126" i="3"/>
  <c r="BK125" i="3"/>
  <c r="J297" i="2"/>
  <c r="J296" i="2"/>
  <c r="BK294" i="2"/>
  <c r="BK292" i="2"/>
  <c r="BK291" i="2"/>
  <c r="BK290" i="2"/>
  <c r="BK287" i="2"/>
  <c r="J286" i="2"/>
  <c r="BK284" i="2"/>
  <c r="BK282" i="2"/>
  <c r="BK275" i="2"/>
  <c r="J271" i="2"/>
  <c r="J268" i="2"/>
  <c r="BK265" i="2"/>
  <c r="J264" i="2"/>
  <c r="J262" i="2"/>
  <c r="J261" i="2"/>
  <c r="J259" i="2"/>
  <c r="J258" i="2"/>
  <c r="BK257" i="2"/>
  <c r="BK256" i="2"/>
  <c r="J253" i="2"/>
  <c r="BK252" i="2"/>
  <c r="BK251" i="2"/>
  <c r="J246" i="2"/>
  <c r="J245" i="2"/>
  <c r="BK243" i="2"/>
  <c r="BK240" i="2"/>
  <c r="J238" i="2"/>
  <c r="BK237" i="2"/>
  <c r="J236" i="2"/>
  <c r="BK234" i="2"/>
  <c r="J233" i="2"/>
  <c r="BK232" i="2"/>
  <c r="BK230" i="2"/>
  <c r="J226" i="2"/>
  <c r="BK224" i="2"/>
  <c r="BK221" i="2"/>
  <c r="J218" i="2"/>
  <c r="J217" i="2"/>
  <c r="BK214" i="2"/>
  <c r="J213" i="2"/>
  <c r="J211" i="2"/>
  <c r="BK210" i="2"/>
  <c r="BK209" i="2"/>
  <c r="BK208" i="2"/>
  <c r="BK207" i="2"/>
  <c r="J203" i="2"/>
  <c r="J199" i="2"/>
  <c r="BK195" i="2"/>
  <c r="J192" i="2"/>
  <c r="J188" i="2"/>
  <c r="BK187" i="2"/>
  <c r="BK186" i="2"/>
  <c r="J185" i="2"/>
  <c r="J183" i="2"/>
  <c r="J179" i="2"/>
  <c r="J176" i="2"/>
  <c r="BK172" i="2"/>
  <c r="J171" i="2"/>
  <c r="J170" i="2"/>
  <c r="J168" i="2"/>
  <c r="BK167" i="2"/>
  <c r="J165" i="2"/>
  <c r="BK163" i="2"/>
  <c r="BK159" i="2"/>
  <c r="BK150" i="2"/>
  <c r="BK149" i="2"/>
  <c r="BK147" i="2"/>
  <c r="J145" i="2"/>
  <c r="J142" i="2"/>
  <c r="J141" i="2"/>
  <c r="T138" i="2" l="1"/>
  <c r="R143" i="2"/>
  <c r="R151" i="2"/>
  <c r="R160" i="2"/>
  <c r="T174" i="2"/>
  <c r="T189" i="2"/>
  <c r="T198" i="2"/>
  <c r="BK220" i="2"/>
  <c r="J220" i="2" s="1"/>
  <c r="J106" i="2" s="1"/>
  <c r="BK235" i="2"/>
  <c r="J235" i="2"/>
  <c r="J109" i="2" s="1"/>
  <c r="R235" i="2"/>
  <c r="R241" i="2"/>
  <c r="R244" i="2"/>
  <c r="T270" i="2"/>
  <c r="BK278" i="2"/>
  <c r="J278" i="2"/>
  <c r="J114" i="2" s="1"/>
  <c r="BK285" i="2"/>
  <c r="J285" i="2"/>
  <c r="J115" i="2"/>
  <c r="BK289" i="2"/>
  <c r="J289" i="2" s="1"/>
  <c r="J116" i="2" s="1"/>
  <c r="T289" i="2"/>
  <c r="T295" i="2"/>
  <c r="T124" i="3"/>
  <c r="T123" i="3" s="1"/>
  <c r="T131" i="3"/>
  <c r="T130" i="3" s="1"/>
  <c r="T213" i="3"/>
  <c r="P120" i="4"/>
  <c r="T132" i="4"/>
  <c r="T119" i="4" s="1"/>
  <c r="BK125" i="5"/>
  <c r="BK132" i="5"/>
  <c r="J132" i="5" s="1"/>
  <c r="J98" i="5" s="1"/>
  <c r="BK156" i="5"/>
  <c r="J156" i="5" s="1"/>
  <c r="J100" i="5" s="1"/>
  <c r="BK161" i="5"/>
  <c r="J161" i="5" s="1"/>
  <c r="J101" i="5" s="1"/>
  <c r="R161" i="5"/>
  <c r="P170" i="5"/>
  <c r="P177" i="5"/>
  <c r="R200" i="5"/>
  <c r="BK122" i="6"/>
  <c r="J122" i="6" s="1"/>
  <c r="J97" i="6" s="1"/>
  <c r="T122" i="6"/>
  <c r="BK138" i="6"/>
  <c r="J138" i="6" s="1"/>
  <c r="J99" i="6" s="1"/>
  <c r="BK152" i="6"/>
  <c r="J152" i="6" s="1"/>
  <c r="J100" i="6" s="1"/>
  <c r="BK169" i="6"/>
  <c r="J169" i="6" s="1"/>
  <c r="J101" i="6" s="1"/>
  <c r="T124" i="7"/>
  <c r="R135" i="7"/>
  <c r="P138" i="7"/>
  <c r="R147" i="7"/>
  <c r="R154" i="7"/>
  <c r="T127" i="8"/>
  <c r="BK143" i="2"/>
  <c r="J143" i="2" s="1"/>
  <c r="J98" i="2" s="1"/>
  <c r="BK151" i="2"/>
  <c r="J151" i="2" s="1"/>
  <c r="J99" i="2" s="1"/>
  <c r="T151" i="2"/>
  <c r="BK174" i="2"/>
  <c r="J174" i="2" s="1"/>
  <c r="J101" i="2" s="1"/>
  <c r="BK189" i="2"/>
  <c r="J189" i="2"/>
  <c r="J102" i="2" s="1"/>
  <c r="BK198" i="2"/>
  <c r="J198" i="2" s="1"/>
  <c r="J104" i="2" s="1"/>
  <c r="BK216" i="2"/>
  <c r="J216" i="2"/>
  <c r="J105" i="2" s="1"/>
  <c r="T216" i="2"/>
  <c r="R220" i="2"/>
  <c r="BK231" i="2"/>
  <c r="J231" i="2" s="1"/>
  <c r="J108" i="2" s="1"/>
  <c r="R231" i="2"/>
  <c r="P235" i="2"/>
  <c r="P241" i="2"/>
  <c r="P244" i="2"/>
  <c r="BK270" i="2"/>
  <c r="J270" i="2"/>
  <c r="J112" i="2" s="1"/>
  <c r="R270" i="2"/>
  <c r="T274" i="2"/>
  <c r="T278" i="2"/>
  <c r="T285" i="2"/>
  <c r="BK295" i="2"/>
  <c r="J295" i="2" s="1"/>
  <c r="J117" i="2" s="1"/>
  <c r="R124" i="3"/>
  <c r="R123" i="3"/>
  <c r="BK131" i="3"/>
  <c r="R213" i="3"/>
  <c r="BK120" i="4"/>
  <c r="BK132" i="4"/>
  <c r="J132" i="4" s="1"/>
  <c r="J98" i="4" s="1"/>
  <c r="R125" i="5"/>
  <c r="P132" i="5"/>
  <c r="P156" i="5"/>
  <c r="BK170" i="5"/>
  <c r="J170" i="5" s="1"/>
  <c r="J102" i="5" s="1"/>
  <c r="T170" i="5"/>
  <c r="R177" i="5"/>
  <c r="P200" i="5"/>
  <c r="P122" i="6"/>
  <c r="P131" i="6"/>
  <c r="T138" i="6"/>
  <c r="T152" i="6"/>
  <c r="T169" i="6"/>
  <c r="R124" i="7"/>
  <c r="P135" i="7"/>
  <c r="T138" i="7"/>
  <c r="P147" i="7"/>
  <c r="T154" i="7"/>
  <c r="P136" i="8"/>
  <c r="P126" i="8" s="1"/>
  <c r="P123" i="8" s="1"/>
  <c r="AU101" i="1" s="1"/>
  <c r="BK138" i="2"/>
  <c r="R138" i="2"/>
  <c r="P143" i="2"/>
  <c r="BK160" i="2"/>
  <c r="J160" i="2" s="1"/>
  <c r="J100" i="2" s="1"/>
  <c r="T160" i="2"/>
  <c r="R174" i="2"/>
  <c r="R189" i="2"/>
  <c r="P198" i="2"/>
  <c r="P216" i="2"/>
  <c r="P220" i="2"/>
  <c r="T220" i="2"/>
  <c r="R228" i="2"/>
  <c r="T231" i="2"/>
  <c r="T235" i="2"/>
  <c r="T241" i="2"/>
  <c r="T244" i="2"/>
  <c r="BK274" i="2"/>
  <c r="J274" i="2" s="1"/>
  <c r="J113" i="2" s="1"/>
  <c r="R274" i="2"/>
  <c r="P278" i="2"/>
  <c r="R285" i="2"/>
  <c r="R289" i="2"/>
  <c r="R295" i="2"/>
  <c r="BK124" i="3"/>
  <c r="J124" i="3" s="1"/>
  <c r="J98" i="3" s="1"/>
  <c r="R131" i="3"/>
  <c r="R130" i="3" s="1"/>
  <c r="P213" i="3"/>
  <c r="R120" i="4"/>
  <c r="R119" i="4" s="1"/>
  <c r="R132" i="4"/>
  <c r="P125" i="5"/>
  <c r="T132" i="5"/>
  <c r="T156" i="5"/>
  <c r="P161" i="5"/>
  <c r="BK177" i="5"/>
  <c r="J177" i="5"/>
  <c r="J103" i="5" s="1"/>
  <c r="BK200" i="5"/>
  <c r="J200" i="5" s="1"/>
  <c r="J104" i="5" s="1"/>
  <c r="R122" i="6"/>
  <c r="R131" i="6"/>
  <c r="R138" i="6"/>
  <c r="P152" i="6"/>
  <c r="R169" i="6"/>
  <c r="BK124" i="7"/>
  <c r="J124" i="7" s="1"/>
  <c r="J98" i="7" s="1"/>
  <c r="BK135" i="7"/>
  <c r="J135" i="7" s="1"/>
  <c r="J99" i="7" s="1"/>
  <c r="BK138" i="7"/>
  <c r="J138" i="7"/>
  <c r="J100" i="7" s="1"/>
  <c r="BK147" i="7"/>
  <c r="J147" i="7" s="1"/>
  <c r="J101" i="7" s="1"/>
  <c r="BK154" i="7"/>
  <c r="J154" i="7" s="1"/>
  <c r="J102" i="7" s="1"/>
  <c r="R136" i="8"/>
  <c r="P138" i="2"/>
  <c r="T143" i="2"/>
  <c r="P151" i="2"/>
  <c r="P160" i="2"/>
  <c r="P174" i="2"/>
  <c r="P189" i="2"/>
  <c r="R198" i="2"/>
  <c r="R216" i="2"/>
  <c r="BK228" i="2"/>
  <c r="J228" i="2" s="1"/>
  <c r="J107" i="2" s="1"/>
  <c r="P228" i="2"/>
  <c r="T228" i="2"/>
  <c r="P231" i="2"/>
  <c r="BK241" i="2"/>
  <c r="J241" i="2"/>
  <c r="J110" i="2" s="1"/>
  <c r="BK244" i="2"/>
  <c r="J244" i="2"/>
  <c r="J111" i="2" s="1"/>
  <c r="P270" i="2"/>
  <c r="P274" i="2"/>
  <c r="R278" i="2"/>
  <c r="P285" i="2"/>
  <c r="P289" i="2"/>
  <c r="P295" i="2"/>
  <c r="P124" i="3"/>
  <c r="P123" i="3" s="1"/>
  <c r="P131" i="3"/>
  <c r="BK213" i="3"/>
  <c r="J213" i="3"/>
  <c r="J101" i="3" s="1"/>
  <c r="T120" i="4"/>
  <c r="P132" i="4"/>
  <c r="T125" i="5"/>
  <c r="R132" i="5"/>
  <c r="R156" i="5"/>
  <c r="T161" i="5"/>
  <c r="R170" i="5"/>
  <c r="T177" i="5"/>
  <c r="T200" i="5"/>
  <c r="BK131" i="6"/>
  <c r="J131" i="6" s="1"/>
  <c r="J98" i="6" s="1"/>
  <c r="T131" i="6"/>
  <c r="P138" i="6"/>
  <c r="R152" i="6"/>
  <c r="P169" i="6"/>
  <c r="P124" i="7"/>
  <c r="T135" i="7"/>
  <c r="R138" i="7"/>
  <c r="T147" i="7"/>
  <c r="P154" i="7"/>
  <c r="BK127" i="8"/>
  <c r="J127" i="8" s="1"/>
  <c r="J100" i="8" s="1"/>
  <c r="P127" i="8"/>
  <c r="R127" i="8"/>
  <c r="R126" i="8" s="1"/>
  <c r="R123" i="8" s="1"/>
  <c r="BK136" i="8"/>
  <c r="J136" i="8"/>
  <c r="J102" i="8"/>
  <c r="T136" i="8"/>
  <c r="E127" i="2"/>
  <c r="F134" i="2"/>
  <c r="BF139" i="2"/>
  <c r="BF141" i="2"/>
  <c r="BF144" i="2"/>
  <c r="BF158" i="2"/>
  <c r="BF162" i="2"/>
  <c r="BF164" i="2"/>
  <c r="BF167" i="2"/>
  <c r="BF169" i="2"/>
  <c r="BF170" i="2"/>
  <c r="BF171" i="2"/>
  <c r="BF177" i="2"/>
  <c r="BF178" i="2"/>
  <c r="BF182" i="2"/>
  <c r="BF184" i="2"/>
  <c r="BF186" i="2"/>
  <c r="BF187" i="2"/>
  <c r="BF188" i="2"/>
  <c r="BF192" i="2"/>
  <c r="BF194" i="2"/>
  <c r="BF197" i="2"/>
  <c r="BF201" i="2"/>
  <c r="BF208" i="2"/>
  <c r="BF210" i="2"/>
  <c r="BF213" i="2"/>
  <c r="BF217" i="2"/>
  <c r="BF232" i="2"/>
  <c r="BF236" i="2"/>
  <c r="BF237" i="2"/>
  <c r="BF252" i="2"/>
  <c r="BF253" i="2"/>
  <c r="BF254" i="2"/>
  <c r="BF258" i="2"/>
  <c r="BF259" i="2"/>
  <c r="BF263" i="2"/>
  <c r="BF267" i="2"/>
  <c r="BF269" i="2"/>
  <c r="BF273" i="2"/>
  <c r="BF282" i="2"/>
  <c r="BF290" i="2"/>
  <c r="BF294" i="2"/>
  <c r="BF296" i="2"/>
  <c r="BF126" i="3"/>
  <c r="BF128" i="3"/>
  <c r="BF133" i="3"/>
  <c r="BF141" i="3"/>
  <c r="BF144" i="3"/>
  <c r="BF150" i="3"/>
  <c r="BF154" i="3"/>
  <c r="BF162" i="3"/>
  <c r="BF165" i="3"/>
  <c r="BF168" i="3"/>
  <c r="BF175" i="3"/>
  <c r="BF176" i="3"/>
  <c r="BF178" i="3"/>
  <c r="BF181" i="3"/>
  <c r="BF182" i="3"/>
  <c r="BF187" i="3"/>
  <c r="BF189" i="3"/>
  <c r="BF193" i="3"/>
  <c r="BF197" i="3"/>
  <c r="BF201" i="3"/>
  <c r="BF204" i="3"/>
  <c r="BF221" i="3"/>
  <c r="BF222" i="3"/>
  <c r="BF122" i="4"/>
  <c r="BF123" i="4"/>
  <c r="BF125" i="4"/>
  <c r="BF127" i="4"/>
  <c r="BF130" i="4"/>
  <c r="E85" i="5"/>
  <c r="F92" i="5"/>
  <c r="J118" i="5"/>
  <c r="BF127" i="5"/>
  <c r="BF128" i="5"/>
  <c r="BF131" i="5"/>
  <c r="BF139" i="5"/>
  <c r="BF142" i="5"/>
  <c r="BF147" i="5"/>
  <c r="BF150" i="5"/>
  <c r="BF153" i="5"/>
  <c r="BF155" i="5"/>
  <c r="BF157" i="5"/>
  <c r="BF166" i="5"/>
  <c r="BF174" i="5"/>
  <c r="BF176" i="5"/>
  <c r="BF186" i="5"/>
  <c r="BF187" i="5"/>
  <c r="BF197" i="5"/>
  <c r="BF199" i="5"/>
  <c r="BF201" i="5"/>
  <c r="BF204" i="5"/>
  <c r="BF206" i="5"/>
  <c r="BF209" i="5"/>
  <c r="BF214" i="5"/>
  <c r="F92" i="6"/>
  <c r="BF133" i="6"/>
  <c r="BF135" i="6"/>
  <c r="BF136" i="6"/>
  <c r="BF137" i="6"/>
  <c r="BF140" i="6"/>
  <c r="BF141" i="6"/>
  <c r="BF144" i="6"/>
  <c r="BF148" i="6"/>
  <c r="BF150" i="6"/>
  <c r="BF154" i="6"/>
  <c r="BF156" i="6"/>
  <c r="BF159" i="6"/>
  <c r="BF160" i="6"/>
  <c r="BF163" i="6"/>
  <c r="BF164" i="6"/>
  <c r="BF165" i="6"/>
  <c r="BF168" i="6"/>
  <c r="BF175" i="6"/>
  <c r="BF177" i="6"/>
  <c r="BF179" i="6"/>
  <c r="BF182" i="6"/>
  <c r="BF190" i="6"/>
  <c r="BF192" i="6"/>
  <c r="BF195" i="6"/>
  <c r="BF127" i="7"/>
  <c r="BF131" i="7"/>
  <c r="BF132" i="7"/>
  <c r="BF134" i="7"/>
  <c r="BF136" i="7"/>
  <c r="BF142" i="7"/>
  <c r="BF143" i="7"/>
  <c r="BF149" i="7"/>
  <c r="BF150" i="7"/>
  <c r="BF152" i="7"/>
  <c r="BF156" i="7"/>
  <c r="BF159" i="7"/>
  <c r="BF162" i="7"/>
  <c r="BF164" i="7"/>
  <c r="BF166" i="7"/>
  <c r="F92" i="8"/>
  <c r="BF130" i="8"/>
  <c r="BF131" i="8"/>
  <c r="BF145" i="2"/>
  <c r="BF155" i="2"/>
  <c r="BF161" i="2"/>
  <c r="BF166" i="2"/>
  <c r="BF168" i="2"/>
  <c r="BF203" i="2"/>
  <c r="BF204" i="2"/>
  <c r="BF206" i="2"/>
  <c r="BF207" i="2"/>
  <c r="BF218" i="2"/>
  <c r="BF219" i="2"/>
  <c r="BF225" i="2"/>
  <c r="BF227" i="2"/>
  <c r="BF230" i="2"/>
  <c r="BF238" i="2"/>
  <c r="BF243" i="2"/>
  <c r="BF245" i="2"/>
  <c r="BF249" i="2"/>
  <c r="BF256" i="2"/>
  <c r="BF262" i="2"/>
  <c r="BF264" i="2"/>
  <c r="BF268" i="2"/>
  <c r="BF271" i="2"/>
  <c r="BF272" i="2"/>
  <c r="BF281" i="2"/>
  <c r="BF288" i="2"/>
  <c r="J116" i="3"/>
  <c r="F119" i="3"/>
  <c r="BF129" i="3"/>
  <c r="BF140" i="3"/>
  <c r="BF143" i="3"/>
  <c r="BF148" i="3"/>
  <c r="BF151" i="3"/>
  <c r="BF152" i="3"/>
  <c r="BF153" i="3"/>
  <c r="BF155" i="3"/>
  <c r="BF164" i="3"/>
  <c r="BF167" i="3"/>
  <c r="BF170" i="3"/>
  <c r="BF172" i="3"/>
  <c r="BF177" i="3"/>
  <c r="BF188" i="3"/>
  <c r="BF190" i="3"/>
  <c r="BF194" i="3"/>
  <c r="BF210" i="3"/>
  <c r="BF212" i="3"/>
  <c r="BF219" i="3"/>
  <c r="E109" i="4"/>
  <c r="J113" i="4"/>
  <c r="BF133" i="4"/>
  <c r="BK135" i="4"/>
  <c r="J135" i="4" s="1"/>
  <c r="J99" i="4" s="1"/>
  <c r="BF129" i="5"/>
  <c r="BF134" i="5"/>
  <c r="BF137" i="5"/>
  <c r="BF141" i="5"/>
  <c r="BF143" i="5"/>
  <c r="BF149" i="5"/>
  <c r="BF151" i="5"/>
  <c r="BF158" i="5"/>
  <c r="BF159" i="5"/>
  <c r="BF160" i="5"/>
  <c r="BF162" i="5"/>
  <c r="BF169" i="5"/>
  <c r="BF171" i="5"/>
  <c r="BF172" i="5"/>
  <c r="BF175" i="5"/>
  <c r="BF179" i="5"/>
  <c r="BF181" i="5"/>
  <c r="BF183" i="5"/>
  <c r="BF189" i="5"/>
  <c r="BF190" i="5"/>
  <c r="BF191" i="5"/>
  <c r="BF193" i="5"/>
  <c r="BF194" i="5"/>
  <c r="BF196" i="5"/>
  <c r="BF205" i="5"/>
  <c r="BF207" i="5"/>
  <c r="BF210" i="5"/>
  <c r="BF211" i="5"/>
  <c r="BK154" i="5"/>
  <c r="J154" i="5" s="1"/>
  <c r="J99" i="5" s="1"/>
  <c r="E85" i="6"/>
  <c r="BF125" i="6"/>
  <c r="BF151" i="6"/>
  <c r="BF157" i="6"/>
  <c r="BF158" i="6"/>
  <c r="BF172" i="6"/>
  <c r="BF173" i="6"/>
  <c r="BF174" i="6"/>
  <c r="BF176" i="6"/>
  <c r="BF184" i="6"/>
  <c r="BF185" i="6"/>
  <c r="BF186" i="6"/>
  <c r="BF194" i="6"/>
  <c r="E85" i="7"/>
  <c r="F119" i="7"/>
  <c r="BF125" i="7"/>
  <c r="BF129" i="7"/>
  <c r="BF140" i="7"/>
  <c r="BF144" i="7"/>
  <c r="BF145" i="7"/>
  <c r="BF148" i="7"/>
  <c r="BF153" i="7"/>
  <c r="BF158" i="7"/>
  <c r="BF161" i="7"/>
  <c r="BF165" i="7"/>
  <c r="BF168" i="7"/>
  <c r="BF170" i="7"/>
  <c r="E85" i="8"/>
  <c r="J117" i="8"/>
  <c r="BF134" i="8"/>
  <c r="BF138" i="8"/>
  <c r="BF139" i="8"/>
  <c r="BF142" i="8"/>
  <c r="BF143" i="8"/>
  <c r="J131" i="2"/>
  <c r="BF140" i="2"/>
  <c r="BF142" i="2"/>
  <c r="BF146" i="2"/>
  <c r="BF148" i="2"/>
  <c r="BF149" i="2"/>
  <c r="BF150" i="2"/>
  <c r="BF154" i="2"/>
  <c r="BF156" i="2"/>
  <c r="BF165" i="2"/>
  <c r="BF179" i="2"/>
  <c r="BF180" i="2"/>
  <c r="BF185" i="2"/>
  <c r="BF190" i="2"/>
  <c r="BF191" i="2"/>
  <c r="BF199" i="2"/>
  <c r="BF200" i="2"/>
  <c r="BF202" i="2"/>
  <c r="BF209" i="2"/>
  <c r="BF211" i="2"/>
  <c r="BF221" i="2"/>
  <c r="BF226" i="2"/>
  <c r="BF233" i="2"/>
  <c r="BF240" i="2"/>
  <c r="BF251" i="2"/>
  <c r="BF257" i="2"/>
  <c r="BF260" i="2"/>
  <c r="BF265" i="2"/>
  <c r="BF266" i="2"/>
  <c r="BF275" i="2"/>
  <c r="BF279" i="2"/>
  <c r="BF280" i="2"/>
  <c r="BF283" i="2"/>
  <c r="BF284" i="2"/>
  <c r="BF286" i="2"/>
  <c r="BF287" i="2"/>
  <c r="BF292" i="2"/>
  <c r="BF297" i="2"/>
  <c r="BF298" i="2"/>
  <c r="E85" i="3"/>
  <c r="BF132" i="3"/>
  <c r="BF134" i="3"/>
  <c r="BF136" i="3"/>
  <c r="BF138" i="3"/>
  <c r="BF142" i="3"/>
  <c r="BF157" i="3"/>
  <c r="BF159" i="3"/>
  <c r="BF160" i="3"/>
  <c r="BF161" i="3"/>
  <c r="BF163" i="3"/>
  <c r="BF169" i="3"/>
  <c r="BF174" i="3"/>
  <c r="BF179" i="3"/>
  <c r="BF180" i="3"/>
  <c r="BF184" i="3"/>
  <c r="BF185" i="3"/>
  <c r="BF186" i="3"/>
  <c r="BF191" i="3"/>
  <c r="BF192" i="3"/>
  <c r="BF195" i="3"/>
  <c r="BF198" i="3"/>
  <c r="BF199" i="3"/>
  <c r="BF202" i="3"/>
  <c r="BF206" i="3"/>
  <c r="BF211" i="3"/>
  <c r="BF214" i="3"/>
  <c r="BF217" i="3"/>
  <c r="F92" i="4"/>
  <c r="BF121" i="4"/>
  <c r="BF128" i="4"/>
  <c r="BF129" i="4"/>
  <c r="BF131" i="4"/>
  <c r="BF126" i="5"/>
  <c r="BF133" i="5"/>
  <c r="BF135" i="5"/>
  <c r="BF140" i="5"/>
  <c r="BF145" i="5"/>
  <c r="BF146" i="5"/>
  <c r="BF152" i="5"/>
  <c r="BF163" i="5"/>
  <c r="BF164" i="5"/>
  <c r="BF167" i="5"/>
  <c r="BF178" i="5"/>
  <c r="BF195" i="5"/>
  <c r="BF203" i="5"/>
  <c r="BF212" i="5"/>
  <c r="BF213" i="5"/>
  <c r="BF123" i="6"/>
  <c r="BF124" i="6"/>
  <c r="BF128" i="6"/>
  <c r="BF129" i="6"/>
  <c r="BF130" i="6"/>
  <c r="BF134" i="6"/>
  <c r="BF139" i="6"/>
  <c r="BF145" i="6"/>
  <c r="BF146" i="6"/>
  <c r="BF147" i="6"/>
  <c r="BF153" i="6"/>
  <c r="BF162" i="6"/>
  <c r="BF166" i="6"/>
  <c r="BF170" i="6"/>
  <c r="BF171" i="6"/>
  <c r="BF181" i="6"/>
  <c r="BF187" i="6"/>
  <c r="BF196" i="6"/>
  <c r="J89" i="7"/>
  <c r="BF130" i="7"/>
  <c r="BF133" i="7"/>
  <c r="BF141" i="7"/>
  <c r="BF146" i="7"/>
  <c r="BF157" i="7"/>
  <c r="BF167" i="7"/>
  <c r="BF128" i="8"/>
  <c r="BF129" i="8"/>
  <c r="BF137" i="8"/>
  <c r="BF141" i="8"/>
  <c r="BF144" i="8"/>
  <c r="BF147" i="2"/>
  <c r="BF152" i="2"/>
  <c r="BF153" i="2"/>
  <c r="BF157" i="2"/>
  <c r="BF159" i="2"/>
  <c r="BF163" i="2"/>
  <c r="BF172" i="2"/>
  <c r="BF173" i="2"/>
  <c r="BF175" i="2"/>
  <c r="BF176" i="2"/>
  <c r="BF181" i="2"/>
  <c r="BF183" i="2"/>
  <c r="BF193" i="2"/>
  <c r="BF195" i="2"/>
  <c r="BF205" i="2"/>
  <c r="BF212" i="2"/>
  <c r="BF214" i="2"/>
  <c r="BF215" i="2"/>
  <c r="BF222" i="2"/>
  <c r="BF223" i="2"/>
  <c r="BF224" i="2"/>
  <c r="BF229" i="2"/>
  <c r="BF234" i="2"/>
  <c r="BF239" i="2"/>
  <c r="BF242" i="2"/>
  <c r="BF246" i="2"/>
  <c r="BF247" i="2"/>
  <c r="BF248" i="2"/>
  <c r="BF250" i="2"/>
  <c r="BF255" i="2"/>
  <c r="BF261" i="2"/>
  <c r="BF276" i="2"/>
  <c r="BF277" i="2"/>
  <c r="BF291" i="2"/>
  <c r="BF293" i="2"/>
  <c r="BK196" i="2"/>
  <c r="J196" i="2" s="1"/>
  <c r="J103" i="2" s="1"/>
  <c r="BF125" i="3"/>
  <c r="BF127" i="3"/>
  <c r="BF135" i="3"/>
  <c r="BF137" i="3"/>
  <c r="BF139" i="3"/>
  <c r="BF145" i="3"/>
  <c r="BF146" i="3"/>
  <c r="BF147" i="3"/>
  <c r="BF149" i="3"/>
  <c r="BF156" i="3"/>
  <c r="BF158" i="3"/>
  <c r="BF166" i="3"/>
  <c r="BF171" i="3"/>
  <c r="BF173" i="3"/>
  <c r="BF183" i="3"/>
  <c r="BF196" i="3"/>
  <c r="BF200" i="3"/>
  <c r="BF203" i="3"/>
  <c r="BF205" i="3"/>
  <c r="BF207" i="3"/>
  <c r="BF208" i="3"/>
  <c r="BF209" i="3"/>
  <c r="BF215" i="3"/>
  <c r="BF216" i="3"/>
  <c r="BF218" i="3"/>
  <c r="BF220" i="3"/>
  <c r="BF223" i="3"/>
  <c r="BF225" i="3"/>
  <c r="BK224" i="3"/>
  <c r="J224" i="3"/>
  <c r="J102" i="3"/>
  <c r="BF124" i="4"/>
  <c r="BF126" i="4"/>
  <c r="BF134" i="4"/>
  <c r="BF136" i="4"/>
  <c r="BF130" i="5"/>
  <c r="BF136" i="5"/>
  <c r="BF138" i="5"/>
  <c r="BF144" i="5"/>
  <c r="BF148" i="5"/>
  <c r="BF165" i="5"/>
  <c r="BF168" i="5"/>
  <c r="BF173" i="5"/>
  <c r="BF180" i="5"/>
  <c r="BF182" i="5"/>
  <c r="BF184" i="5"/>
  <c r="BF185" i="5"/>
  <c r="BF188" i="5"/>
  <c r="BF192" i="5"/>
  <c r="BF198" i="5"/>
  <c r="BF202" i="5"/>
  <c r="BF208" i="5"/>
  <c r="J89" i="6"/>
  <c r="BF126" i="6"/>
  <c r="BF127" i="6"/>
  <c r="BF132" i="6"/>
  <c r="BF142" i="6"/>
  <c r="BF143" i="6"/>
  <c r="BF149" i="6"/>
  <c r="BF155" i="6"/>
  <c r="BF161" i="6"/>
  <c r="BF167" i="6"/>
  <c r="BF178" i="6"/>
  <c r="BF180" i="6"/>
  <c r="BF183" i="6"/>
  <c r="BF188" i="6"/>
  <c r="BF189" i="6"/>
  <c r="BF191" i="6"/>
  <c r="BF193" i="6"/>
  <c r="BF126" i="7"/>
  <c r="BF128" i="7"/>
  <c r="BF137" i="7"/>
  <c r="BF139" i="7"/>
  <c r="BF151" i="7"/>
  <c r="BF155" i="7"/>
  <c r="BF160" i="7"/>
  <c r="BF163" i="7"/>
  <c r="BF169" i="7"/>
  <c r="BF171" i="7"/>
  <c r="BF132" i="8"/>
  <c r="BF133" i="8"/>
  <c r="BF140" i="8"/>
  <c r="BF145" i="8"/>
  <c r="BF147" i="8"/>
  <c r="BK146" i="8"/>
  <c r="J146" i="8"/>
  <c r="J103" i="8"/>
  <c r="F37" i="2"/>
  <c r="BD95" i="1" s="1"/>
  <c r="F36" i="3"/>
  <c r="BC96" i="1"/>
  <c r="F33" i="7"/>
  <c r="AZ100" i="1" s="1"/>
  <c r="F33" i="2"/>
  <c r="AZ95" i="1" s="1"/>
  <c r="J33" i="5"/>
  <c r="AV98" i="1" s="1"/>
  <c r="F35" i="2"/>
  <c r="BB95" i="1" s="1"/>
  <c r="F37" i="6"/>
  <c r="BD99" i="1" s="1"/>
  <c r="F35" i="8"/>
  <c r="BB101" i="1" s="1"/>
  <c r="F36" i="2"/>
  <c r="BC95" i="1" s="1"/>
  <c r="F37" i="5"/>
  <c r="BD98" i="1" s="1"/>
  <c r="F36" i="4"/>
  <c r="BC97" i="1" s="1"/>
  <c r="F33" i="4"/>
  <c r="AZ97" i="1" s="1"/>
  <c r="F36" i="5"/>
  <c r="BC98" i="1" s="1"/>
  <c r="J33" i="7"/>
  <c r="AV100" i="1" s="1"/>
  <c r="F33" i="3"/>
  <c r="AZ96" i="1" s="1"/>
  <c r="F36" i="7"/>
  <c r="BC100" i="1" s="1"/>
  <c r="F36" i="8"/>
  <c r="BC101" i="1" s="1"/>
  <c r="J33" i="2"/>
  <c r="AV95" i="1" s="1"/>
  <c r="F35" i="6"/>
  <c r="BB99" i="1" s="1"/>
  <c r="F37" i="3"/>
  <c r="BD96" i="1" s="1"/>
  <c r="F35" i="4"/>
  <c r="BB97" i="1" s="1"/>
  <c r="F33" i="6"/>
  <c r="AZ99" i="1" s="1"/>
  <c r="J33" i="4"/>
  <c r="AV97" i="1" s="1"/>
  <c r="F35" i="5"/>
  <c r="BB98" i="1" s="1"/>
  <c r="F37" i="4"/>
  <c r="BD97" i="1" s="1"/>
  <c r="F33" i="5"/>
  <c r="AZ98" i="1" s="1"/>
  <c r="J33" i="6"/>
  <c r="AV99" i="1" s="1"/>
  <c r="F35" i="7"/>
  <c r="BB100" i="1" s="1"/>
  <c r="F37" i="8"/>
  <c r="BD101" i="1" s="1"/>
  <c r="F37" i="7"/>
  <c r="BD100" i="1" s="1"/>
  <c r="J33" i="3"/>
  <c r="AV96" i="1" s="1"/>
  <c r="F36" i="6"/>
  <c r="BC99" i="1" s="1"/>
  <c r="F35" i="3"/>
  <c r="BB96" i="1" s="1"/>
  <c r="F33" i="8"/>
  <c r="AZ101" i="1" s="1"/>
  <c r="J33" i="8"/>
  <c r="AV101" i="1" s="1"/>
  <c r="P130" i="3" l="1"/>
  <c r="P123" i="7"/>
  <c r="P122" i="7"/>
  <c r="AU100" i="1" s="1"/>
  <c r="T124" i="5"/>
  <c r="P137" i="2"/>
  <c r="AU95" i="1" s="1"/>
  <c r="R137" i="2"/>
  <c r="BK119" i="4"/>
  <c r="J119" i="4" s="1"/>
  <c r="J96" i="4" s="1"/>
  <c r="P122" i="3"/>
  <c r="AU96" i="1" s="1"/>
  <c r="R121" i="6"/>
  <c r="R124" i="5"/>
  <c r="P124" i="5"/>
  <c r="AU98" i="1" s="1"/>
  <c r="BK137" i="2"/>
  <c r="J137" i="2" s="1"/>
  <c r="J30" i="2" s="1"/>
  <c r="AG95" i="1" s="1"/>
  <c r="R123" i="7"/>
  <c r="R122" i="7"/>
  <c r="P121" i="6"/>
  <c r="AU99" i="1" s="1"/>
  <c r="R122" i="3"/>
  <c r="T126" i="8"/>
  <c r="T123" i="8" s="1"/>
  <c r="T123" i="7"/>
  <c r="T122" i="7" s="1"/>
  <c r="BK124" i="5"/>
  <c r="J124" i="5" s="1"/>
  <c r="J30" i="5" s="1"/>
  <c r="AG98" i="1" s="1"/>
  <c r="P119" i="4"/>
  <c r="AU97" i="1"/>
  <c r="T122" i="3"/>
  <c r="T137" i="2"/>
  <c r="BK130" i="3"/>
  <c r="J130" i="3"/>
  <c r="J99" i="3" s="1"/>
  <c r="T121" i="6"/>
  <c r="J138" i="2"/>
  <c r="J97" i="2"/>
  <c r="BK123" i="3"/>
  <c r="J123" i="3"/>
  <c r="J97" i="3" s="1"/>
  <c r="J125" i="5"/>
  <c r="J97" i="5"/>
  <c r="J131" i="3"/>
  <c r="J100" i="3" s="1"/>
  <c r="J120" i="4"/>
  <c r="J97" i="4" s="1"/>
  <c r="BK121" i="6"/>
  <c r="J121" i="6" s="1"/>
  <c r="J96" i="6" s="1"/>
  <c r="BK123" i="7"/>
  <c r="BK122" i="7"/>
  <c r="J122" i="7" s="1"/>
  <c r="J96" i="7" s="1"/>
  <c r="BK126" i="8"/>
  <c r="J126" i="8"/>
  <c r="J99" i="8" s="1"/>
  <c r="F34" i="2"/>
  <c r="BA95" i="1" s="1"/>
  <c r="F34" i="6"/>
  <c r="BA99" i="1" s="1"/>
  <c r="J34" i="2"/>
  <c r="AW95" i="1" s="1"/>
  <c r="AT95" i="1" s="1"/>
  <c r="BD94" i="1"/>
  <c r="W33" i="1" s="1"/>
  <c r="J34" i="4"/>
  <c r="AW97" i="1"/>
  <c r="AT97" i="1" s="1"/>
  <c r="F34" i="7"/>
  <c r="BA100" i="1" s="1"/>
  <c r="BB94" i="1"/>
  <c r="AX94" i="1" s="1"/>
  <c r="J34" i="3"/>
  <c r="AW96" i="1" s="1"/>
  <c r="AT96" i="1" s="1"/>
  <c r="F34" i="3"/>
  <c r="BA96" i="1" s="1"/>
  <c r="J34" i="5"/>
  <c r="AW98" i="1" s="1"/>
  <c r="AT98" i="1" s="1"/>
  <c r="J34" i="6"/>
  <c r="AW99" i="1"/>
  <c r="AT99" i="1" s="1"/>
  <c r="J34" i="7"/>
  <c r="AW100" i="1" s="1"/>
  <c r="AT100" i="1" s="1"/>
  <c r="F34" i="5"/>
  <c r="BA98" i="1" s="1"/>
  <c r="F34" i="8"/>
  <c r="BA101" i="1"/>
  <c r="AZ94" i="1"/>
  <c r="AV94" i="1" s="1"/>
  <c r="AK29" i="1" s="1"/>
  <c r="F34" i="4"/>
  <c r="BA97" i="1"/>
  <c r="BC94" i="1"/>
  <c r="AY94" i="1" s="1"/>
  <c r="J34" i="8"/>
  <c r="AW101" i="1" s="1"/>
  <c r="AT101" i="1" s="1"/>
  <c r="AN98" i="1" l="1"/>
  <c r="AN95" i="1"/>
  <c r="J39" i="2"/>
  <c r="J39" i="5"/>
  <c r="J96" i="5"/>
  <c r="J123" i="7"/>
  <c r="J97" i="7" s="1"/>
  <c r="J96" i="2"/>
  <c r="BK122" i="3"/>
  <c r="J122" i="3" s="1"/>
  <c r="J96" i="3" s="1"/>
  <c r="BK123" i="8"/>
  <c r="J123" i="8" s="1"/>
  <c r="J96" i="8" s="1"/>
  <c r="BA94" i="1"/>
  <c r="W30" i="1"/>
  <c r="AU94" i="1"/>
  <c r="J30" i="4"/>
  <c r="AG97" i="1"/>
  <c r="AN97" i="1"/>
  <c r="W32" i="1"/>
  <c r="J30" i="6"/>
  <c r="AG99" i="1"/>
  <c r="AN99" i="1"/>
  <c r="W29" i="1"/>
  <c r="W31" i="1"/>
  <c r="J30" i="7"/>
  <c r="AG100" i="1"/>
  <c r="AN100" i="1" s="1"/>
  <c r="J39" i="4" l="1"/>
  <c r="J39" i="7"/>
  <c r="J39" i="6"/>
  <c r="J30" i="3"/>
  <c r="AG96" i="1" s="1"/>
  <c r="AN96" i="1" s="1"/>
  <c r="J30" i="8"/>
  <c r="AG101" i="1"/>
  <c r="AN101" i="1" s="1"/>
  <c r="AW94" i="1"/>
  <c r="AK30" i="1" s="1"/>
  <c r="J39" i="8" l="1"/>
  <c r="J39" i="3"/>
  <c r="AG94" i="1"/>
  <c r="AT94" i="1"/>
  <c r="AN94" i="1" l="1"/>
  <c r="AK26" i="1"/>
  <c r="AK35" i="1" s="1"/>
</calcChain>
</file>

<file path=xl/sharedStrings.xml><?xml version="1.0" encoding="utf-8"?>
<sst xmlns="http://schemas.openxmlformats.org/spreadsheetml/2006/main" count="8336" uniqueCount="1359">
  <si>
    <t>Export Komplet</t>
  </si>
  <si>
    <t/>
  </si>
  <si>
    <t>2.0</t>
  </si>
  <si>
    <t>ZAMOK</t>
  </si>
  <si>
    <t>False</t>
  </si>
  <si>
    <t>{925001da-5e94-4b4a-bf10-08fa0417ce23}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</si>
  <si>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</si>
  <si>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</si>
  <si>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</si>
  <si>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</si>
  <si>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</si>
  <si>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</si>
  <si>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202008P-2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</si>
  <si>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</si>
  <si>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</si>
  <si>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Bytový dom Malá Čierna</t>
  </si>
  <si>
    <t>JKSO:</t>
  </si>
  <si>
    <t>KS:</t>
  </si>
  <si>
    <t>Miesto:</t>
  </si>
  <si>
    <t>Obec Malá Čierna</t>
  </si>
  <si>
    <t>Dátum:</t>
  </si>
  <si>
    <t>23. 11. 2020</t>
  </si>
  <si>
    <t>Objednávateľ:</t>
  </si>
  <si>
    <t>IČO:</t>
  </si>
  <si>
    <t>IČ DPH:</t>
  </si>
  <si>
    <t>Zhotoviteľ:</t>
  </si>
  <si>
    <t>Vyplň údaj</t>
  </si>
  <si>
    <t>Projektant:</t>
  </si>
  <si>
    <t>52 090 787</t>
  </si>
  <si>
    <t>Project89 s.r.o.</t>
  </si>
  <si>
    <t>True</t>
  </si>
  <si>
    <t>0,01</t>
  </si>
  <si>
    <t>Spracovateľ:</t>
  </si>
  <si>
    <t>Ing. Eduard Luščoň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</si>
  <si>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</si>
  <si>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</si>
  <si>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</si>
  <si>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</si>
  <si>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</si>
  <si>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</si>
  <si>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</si>
  <si>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</si>
  <si>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</si>
  <si>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</si>
  <si>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</si>
  <si>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</si>
  <si>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</si>
  <si>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</si>
  <si>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</si>
  <si>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</si>
  <si>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</si>
  <si>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</si>
  <si>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</si>
  <si>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</si>
  <si>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</si>
  <si>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</si>
  <si>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</si>
  <si>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</si>
  <si>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</si>
  <si>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</si>
  <si>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</si>
  <si>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</si>
  <si>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</si>
  <si>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</si>
  <si>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</si>
  <si>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</si>
  <si>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</si>
  <si>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</si>
  <si>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</si>
  <si>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</si>
  <si>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</si>
  <si>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</si>
  <si>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</si>
  <si>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</si>
  <si>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</si>
  <si>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</si>
  <si>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</si>
  <si>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</si>
  <si>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</si>
  <si>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</si>
  <si>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</t>
  </si>
  <si>
    <t>Stavebná časť</t>
  </si>
  <si>
    <t>STA</t>
  </si>
  <si>
    <t>{e4a4b50b-4ce6-42ed-a208-033f380bd71e}</t>
  </si>
  <si>
    <t>2</t>
  </si>
  <si>
    <t xml:space="preserve">Elektroinštalácia </t>
  </si>
  <si>
    <t>{f15d2741-67cd-4f20-8e80-3489b7c9f2f6}</t>
  </si>
  <si>
    <t>3</t>
  </si>
  <si>
    <t>OPZ - Plynofikácia</t>
  </si>
  <si>
    <t>{096056fc-3aac-4876-a1c1-f04c11305acb}</t>
  </si>
  <si>
    <t>4</t>
  </si>
  <si>
    <t xml:space="preserve">UK - Ústredné vykurovanie </t>
  </si>
  <si>
    <t>{2b30bfb5-b999-43ef-a5e3-8c48b58485d9}</t>
  </si>
  <si>
    <t>5</t>
  </si>
  <si>
    <t xml:space="preserve">ZTI - Zdravotechnika </t>
  </si>
  <si>
    <t>{7ebd2d97-e26f-4b3c-994c-7b0269b69404}</t>
  </si>
  <si>
    <t>6</t>
  </si>
  <si>
    <t>Spevnené plochy a parkovisko</t>
  </si>
  <si>
    <t>{f08c275f-9777-43fe-b044-2016cbedf998}</t>
  </si>
  <si>
    <t>7</t>
  </si>
  <si>
    <t>Elektrická prípojka</t>
  </si>
  <si>
    <t>{bbfe7dd2-8cc7-4eba-b822-353ca246c6fa}</t>
  </si>
  <si>
    <t>KRYCÍ LIST ROZPOČTU</t>
  </si>
  <si>
    <t>Objekt:</t>
  </si>
  <si>
    <t>1 - Stavebná časť</t>
  </si>
  <si>
    <t>REKAPITULÁCIA ROZPOČTU</t>
  </si>
  <si>
    <t>Kód dielu - Popis</t>
  </si>
  <si>
    <t>Cena celkom [EUR]</t>
  </si>
  <si>
    <t>Náklady z rozpočtu</t>
  </si>
  <si>
    <t>-1</t>
  </si>
  <si>
    <t>1 - Zemné práce</t>
  </si>
  <si>
    <t>2 - Zakladanie</t>
  </si>
  <si>
    <t>3 - Zvislé a kompletné konštrukcie</t>
  </si>
  <si>
    <t>4 - Vodorovné konštrukcie</t>
  </si>
  <si>
    <t>6 - Úpravy povrchov, podlahy, osadenie</t>
  </si>
  <si>
    <t>9 - Ostatné konštrukcie a práce-búranie</t>
  </si>
  <si>
    <t>99 - Presun hmôt HSV</t>
  </si>
  <si>
    <t>711 - Izolácie proti vode a vlhkosti</t>
  </si>
  <si>
    <t>712 - Izolácie striech</t>
  </si>
  <si>
    <t>713 - Izolácie tepelné</t>
  </si>
  <si>
    <t>762 - Konštrukcie tesárske</t>
  </si>
  <si>
    <t>763 - Konštrukcie - drevostavby</t>
  </si>
  <si>
    <t>764 - Konštrukcie klampiarske</t>
  </si>
  <si>
    <t>765 - Konštrukcie - krytiny tvrdé</t>
  </si>
  <si>
    <t>766 - Konštrukcie stolárske</t>
  </si>
  <si>
    <t>767 - Konštrukcie doplnkové kovové</t>
  </si>
  <si>
    <t>771 - Podlahy z dlaždíc</t>
  </si>
  <si>
    <t>776 - Podlahy povlakové</t>
  </si>
  <si>
    <t>781 - Dokončovacie práce a obklady</t>
  </si>
  <si>
    <t>783 - Dokončovacie práce - nátery</t>
  </si>
  <si>
    <t>784 - Dokončovacie práce - maľby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</si>
  <si>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</si>
  <si>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</si>
  <si>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</si>
  <si>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</si>
  <si>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</si>
  <si>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</si>
  <si>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</si>
  <si>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</si>
  <si>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</si>
  <si>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</si>
  <si>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</si>
  <si>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</si>
  <si>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Dodávateľ</t>
  </si>
  <si>
    <t>Zemné práce</t>
  </si>
  <si>
    <t>ROZPOCET</t>
  </si>
  <si>
    <t>K</t>
  </si>
  <si>
    <t>122201102</t>
  </si>
  <si>
    <t>Odkopávka a prekopávka nezapažená v hornine 3, nad 100 do 1000 m3</t>
  </si>
  <si>
    <t>m3</t>
  </si>
  <si>
    <t>122201109</t>
  </si>
  <si>
    <t>Odkopávky a prekopávky nezapažené. Príplatok k cenám za lepivosť horniny 3</t>
  </si>
  <si>
    <t>132201102</t>
  </si>
  <si>
    <t>Výkop ryhy do šírky 600 mm v horn.3 nad 100 m3</t>
  </si>
  <si>
    <t>132201109</t>
  </si>
  <si>
    <t>Príplatok k cene za lepivosť pri hĺbení rýh šírky do 600 mm zapažených i nezapažených s urovnaním dna v hornine 3</t>
  </si>
  <si>
    <t>Zakladanie</t>
  </si>
  <si>
    <t>11</t>
  </si>
  <si>
    <t>215901101</t>
  </si>
  <si>
    <t>Zhutnenie podložia z rastlej horniny 1 až 4 pod násypy, z hornina súdržných do 92 % PS a nesúdržných</t>
  </si>
  <si>
    <t>m2</t>
  </si>
  <si>
    <t>12</t>
  </si>
  <si>
    <t>271533001</t>
  </si>
  <si>
    <t>Násyp pod základové  konštrukcie so zhutnením z  kameniva hrubého drveného fr.32-63 mm</t>
  </si>
  <si>
    <t>13</t>
  </si>
  <si>
    <t>273313612</t>
  </si>
  <si>
    <t>Betón základových dosiek, prostý tr. C 20/25</t>
  </si>
  <si>
    <t>17</t>
  </si>
  <si>
    <t>273362442</t>
  </si>
  <si>
    <t>Výstuž základových dosiek zo zvár. sietí KARI, priemer drôtu 8/8 mm, veľkosť oka 150x150 mm</t>
  </si>
  <si>
    <t>18</t>
  </si>
  <si>
    <t>274271303</t>
  </si>
  <si>
    <t>Murivo základových pásov (m3)  50x30x25 s betónovou výplňou C 16/20 hr. 300 mm</t>
  </si>
  <si>
    <t>19</t>
  </si>
  <si>
    <t>274313612</t>
  </si>
  <si>
    <t>Betón základových pásov, prostý tr. C 20/25</t>
  </si>
  <si>
    <t>274361825</t>
  </si>
  <si>
    <t>Výstuž pre murivo základových pásov s betónovou výplňou z ocele 10505</t>
  </si>
  <si>
    <t>t</t>
  </si>
  <si>
    <t>Zvislé a kompletné konštrukcie</t>
  </si>
  <si>
    <t>22</t>
  </si>
  <si>
    <t>311231721</t>
  </si>
  <si>
    <t>Murivo nosné (m3) z pórobetónových tvárnic P2-400 PDK hr. 300mm</t>
  </si>
  <si>
    <t>23</t>
  </si>
  <si>
    <t>311231722</t>
  </si>
  <si>
    <t>Murivo nosné (m3) z pórobetónových tvárnic P2-440 PDK hr. 250mm</t>
  </si>
  <si>
    <t>24</t>
  </si>
  <si>
    <t>311234014</t>
  </si>
  <si>
    <t>Murivo nosné (m3) z pórobetónových tvárnic P2-600 PDK hr. 250mm</t>
  </si>
  <si>
    <t>26</t>
  </si>
  <si>
    <t>317161202</t>
  </si>
  <si>
    <t>Preklad nosný keramický vysoký šírky 70 mm, výšky 238 mm, dĺžky 1250 mm</t>
  </si>
  <si>
    <t>ks</t>
  </si>
  <si>
    <t>27</t>
  </si>
  <si>
    <t>317161203</t>
  </si>
  <si>
    <t>Preklad nosný keramický vysoký šírky 70 mm, výšky 238 mm, dĺžky 1800 mm</t>
  </si>
  <si>
    <t>28</t>
  </si>
  <si>
    <t>317161206</t>
  </si>
  <si>
    <t>Preklad nosný keramický vysoký šírky 70 mm, výšky 238 mm, dĺžky 2250 mm</t>
  </si>
  <si>
    <t>34</t>
  </si>
  <si>
    <t>317161272</t>
  </si>
  <si>
    <t>Preklad keramický plochý šírky 145 mm, výšky 71 mm, dĺžky 1250 mm</t>
  </si>
  <si>
    <t>45</t>
  </si>
  <si>
    <t>342243211</t>
  </si>
  <si>
    <t>Priečky z pórobetónových tvárnic na maltu MVC hr. 150mm</t>
  </si>
  <si>
    <t>Vodorovné konštrukcie</t>
  </si>
  <si>
    <t>46</t>
  </si>
  <si>
    <t>411321414</t>
  </si>
  <si>
    <t xml:space="preserve">Strop 1 NP - Predpäté prefabrikované stropné panely hr. 200mm - viď výkres statika </t>
  </si>
  <si>
    <t>sub</t>
  </si>
  <si>
    <t>58</t>
  </si>
  <si>
    <t>417321515</t>
  </si>
  <si>
    <t>Betón stužujúcich pásov a vencov železový tr. C 25/30</t>
  </si>
  <si>
    <t>59</t>
  </si>
  <si>
    <t>417351115</t>
  </si>
  <si>
    <t>Debnenie bočníc stužujúcich pásov a vencov vrátane vzpier zhotovenie</t>
  </si>
  <si>
    <t>60</t>
  </si>
  <si>
    <t>417351116</t>
  </si>
  <si>
    <t>Debnenie bočníc stužujúcich pásov a vencov vrátane vzpier odstránenie</t>
  </si>
  <si>
    <t>61</t>
  </si>
  <si>
    <t>417361821</t>
  </si>
  <si>
    <t>Výstuž stužujúcich pásov a vencov z betonárskej ocele 10505</t>
  </si>
  <si>
    <t>62</t>
  </si>
  <si>
    <t>417391151</t>
  </si>
  <si>
    <t>Montáž obkladu betónových konštrukcií vykonaný súčasne s betónovaním extrudovaným polystyrénom</t>
  </si>
  <si>
    <t>63</t>
  </si>
  <si>
    <t>M</t>
  </si>
  <si>
    <t>2837650030</t>
  </si>
  <si>
    <t>Styrodur 2800 C extrudovaný polystyrén - XPS hrúbka 50 mm</t>
  </si>
  <si>
    <t>8</t>
  </si>
  <si>
    <t>64</t>
  </si>
  <si>
    <t>430321414</t>
  </si>
  <si>
    <t>Schodiskové konštrukcie, betón železový tr. C 25/30</t>
  </si>
  <si>
    <t>65</t>
  </si>
  <si>
    <t>430361821</t>
  </si>
  <si>
    <t>Výstuž schodiskových konštrukcií z betonárskej ocele 10505</t>
  </si>
  <si>
    <t>66</t>
  </si>
  <si>
    <t>433351131</t>
  </si>
  <si>
    <t>Debnenie - vrátane podpernej konštrukcie - schodníc pôdorysne priamočiarych zhotovenie</t>
  </si>
  <si>
    <t>67</t>
  </si>
  <si>
    <t>433351132</t>
  </si>
  <si>
    <t>Debnenie - vrátane podpernej konštrukcie - schodníc pôdorysne priamočiarych odstránenie</t>
  </si>
  <si>
    <t>68</t>
  </si>
  <si>
    <t>434351141</t>
  </si>
  <si>
    <t>Debnenie stupňov na podstupňovej doske alebo na teréne pôdorysne priamočiarych zhotovenie</t>
  </si>
  <si>
    <t>69</t>
  </si>
  <si>
    <t>434351142</t>
  </si>
  <si>
    <t>Debnenie stupňov na podstupňovej doske alebo na teréne pôdorysne priamočiarych odstránenie</t>
  </si>
  <si>
    <t>Úpravy povrchov, podlahy, osadenie</t>
  </si>
  <si>
    <t>70</t>
  </si>
  <si>
    <t>611461115</t>
  </si>
  <si>
    <t xml:space="preserve">Príprava vnútorného podkladu stropov penetračný náter  </t>
  </si>
  <si>
    <t>71</t>
  </si>
  <si>
    <t>611461136</t>
  </si>
  <si>
    <t>Vnútorná omietka stropov vápennocementová, strojné miešanie, ručné nanášanie</t>
  </si>
  <si>
    <t>73</t>
  </si>
  <si>
    <t>612460151</t>
  </si>
  <si>
    <t>Príprava vnútorného podkladu stien cementovým prednástrekom, hr. 3 mm (pod vnútorný obklad)</t>
  </si>
  <si>
    <t>75</t>
  </si>
  <si>
    <t>612465182</t>
  </si>
  <si>
    <t>Vnútorná omietka stien strojné miešanie, ručné nanášanie,  hr. 3 mm</t>
  </si>
  <si>
    <t>77</t>
  </si>
  <si>
    <t>612473185</t>
  </si>
  <si>
    <t>Príplatok za zabudované omietniky v ploche stien (meria sa v m2 plochy)</t>
  </si>
  <si>
    <t>78</t>
  </si>
  <si>
    <t>621462116</t>
  </si>
  <si>
    <t xml:space="preserve">Príprava vonkajšieho podkladu podhľadov </t>
  </si>
  <si>
    <t>81</t>
  </si>
  <si>
    <t>622464212</t>
  </si>
  <si>
    <t>Vonkajšia omietka stien hr. 1,5 mm</t>
  </si>
  <si>
    <t>250</t>
  </si>
  <si>
    <t>622464212a</t>
  </si>
  <si>
    <t>Vonkajšia omietka stien, hr. 2 mm - sokel</t>
  </si>
  <si>
    <t>2060249562</t>
  </si>
  <si>
    <t>84</t>
  </si>
  <si>
    <t>625251386</t>
  </si>
  <si>
    <t>Kontaktný zatepľovací systém hr. 120 mm  - riešenie pre sokel (XPS), skrutkovacie kotvy</t>
  </si>
  <si>
    <t>86</t>
  </si>
  <si>
    <t>625251579</t>
  </si>
  <si>
    <t>Kontaktný zatepľovací systém hr. 160 mm  - minerálne riešenie, skrutkovacie kotvy</t>
  </si>
  <si>
    <t>89</t>
  </si>
  <si>
    <t>632001011</t>
  </si>
  <si>
    <t>Zhotovenie separačnej fólie v podlahových vrstvách z PE</t>
  </si>
  <si>
    <t>90</t>
  </si>
  <si>
    <t>5858151020</t>
  </si>
  <si>
    <t>Separačná fólia</t>
  </si>
  <si>
    <t>93</t>
  </si>
  <si>
    <t>632452223</t>
  </si>
  <si>
    <t>Cementový poter zo suchých zmesí , pevnosti v tlaku 20 MPa, hr.60mm</t>
  </si>
  <si>
    <t>94</t>
  </si>
  <si>
    <t>632477432</t>
  </si>
  <si>
    <t>Samonivelizačná stierka , na vnútorné použitie, hr. 5 mm</t>
  </si>
  <si>
    <t>9</t>
  </si>
  <si>
    <t>Ostatné konštrukcie a práce-búranie</t>
  </si>
  <si>
    <t>96</t>
  </si>
  <si>
    <t>941941041</t>
  </si>
  <si>
    <t>Montáž lešenia ľahkého pracovného radového s podlahami šírky nad 1,00 do 1,20 m, výšky do 10 m</t>
  </si>
  <si>
    <t>97</t>
  </si>
  <si>
    <t>941941291</t>
  </si>
  <si>
    <t>Príplatok za prvý a každý ďalší i začatý mesiac použitia lešenia ľahkého pracovného radového s podlahami šírky nad 1,00 do 1,20 m, výšky do 10 m</t>
  </si>
  <si>
    <t>98</t>
  </si>
  <si>
    <t>941941841</t>
  </si>
  <si>
    <t>Demontáž lešenia ľahkého pracovného radového s podlahami šírky nad 1,00 do 1,20 m, výšky do 10 m</t>
  </si>
  <si>
    <t>103</t>
  </si>
  <si>
    <t>953945102</t>
  </si>
  <si>
    <t>Soklový profil SL 16 (hliníkový)</t>
  </si>
  <si>
    <t>m</t>
  </si>
  <si>
    <t>104</t>
  </si>
  <si>
    <t>953995113</t>
  </si>
  <si>
    <t>Rohová lišta z PVC</t>
  </si>
  <si>
    <t>106</t>
  </si>
  <si>
    <t>953995183</t>
  </si>
  <si>
    <t>Okenný a dverový dilatačný profil (plastový)</t>
  </si>
  <si>
    <t>99</t>
  </si>
  <si>
    <t>Presun hmôt HSV</t>
  </si>
  <si>
    <t>108</t>
  </si>
  <si>
    <t>998011002</t>
  </si>
  <si>
    <t>Presun hmôt pre budovy (801, 803, 812), zvislá konštr. z tehál, tvárnic, z kovu výšky do 12 m</t>
  </si>
  <si>
    <t>711</t>
  </si>
  <si>
    <t>Izolácie proti vode a vlhkosti</t>
  </si>
  <si>
    <t>109</t>
  </si>
  <si>
    <t>711111001</t>
  </si>
  <si>
    <t>Zhotovenie izolácie proti zemnej vlhkosti vodorovná náterom penetračným za studena</t>
  </si>
  <si>
    <t>110</t>
  </si>
  <si>
    <t>1116315000</t>
  </si>
  <si>
    <t>Lak asfaltový v sudoch</t>
  </si>
  <si>
    <t>111</t>
  </si>
  <si>
    <t>711112001</t>
  </si>
  <si>
    <t>Zhotovenie  izolácie proti zemnej vlhkosti zvislá penetračným náterom za studena</t>
  </si>
  <si>
    <t>112</t>
  </si>
  <si>
    <t>113</t>
  </si>
  <si>
    <t>711141559</t>
  </si>
  <si>
    <t>Zhotovenie  izolácie proti zemnej vlhkosti a tlakovej vode vodorovná NAIP pritavením</t>
  </si>
  <si>
    <t>114</t>
  </si>
  <si>
    <t>6283221000</t>
  </si>
  <si>
    <t xml:space="preserve">Asfaltovaný pás pre spodné vrstvy hydroizolačných systémov </t>
  </si>
  <si>
    <t>115</t>
  </si>
  <si>
    <t>711142559</t>
  </si>
  <si>
    <t>Zhotovenie  izolácie proti zemnej vlhkosti a tlakovej vode zvislá NAIP pritavením</t>
  </si>
  <si>
    <t>116</t>
  </si>
  <si>
    <t>117</t>
  </si>
  <si>
    <t>711211501</t>
  </si>
  <si>
    <t>Jednozlož. hydroizolačná hmota, kúpeľňová hydroizolácia dvojnásobná, ozn. I03 vodorová</t>
  </si>
  <si>
    <t>118</t>
  </si>
  <si>
    <t>711212501</t>
  </si>
  <si>
    <t>Jednozlož. hydroizolačná hmota, kúpeľňová hydroizolácia dvojnásobna, ozn. I03 zvislá</t>
  </si>
  <si>
    <t>119</t>
  </si>
  <si>
    <t>711471051</t>
  </si>
  <si>
    <t>Zhotovenie izolácie proti tlakovej vode PVC fóliou položenou voľne na vodorovnej ploche so zvarením spoju</t>
  </si>
  <si>
    <t>120</t>
  </si>
  <si>
    <t>2832990200</t>
  </si>
  <si>
    <t>Hydroizolačná fólia hr.2,50 mm</t>
  </si>
  <si>
    <t>121</t>
  </si>
  <si>
    <t>711491171</t>
  </si>
  <si>
    <t>Zhotovenie podkladnej vrstvy izolácie z textílie na ploche vodorovnej, pre izolácie proti zemnej vlhkosti, podpovrchovej a tlakovej vode</t>
  </si>
  <si>
    <t>122</t>
  </si>
  <si>
    <t>6936651300</t>
  </si>
  <si>
    <t xml:space="preserve">Geotextília netkaná polypropylénová </t>
  </si>
  <si>
    <t>123</t>
  </si>
  <si>
    <t>711491172</t>
  </si>
  <si>
    <t>Zhotovenie ochrannej vrstvy izolácie z textílie na ploche vodorovnej, pre izolácie proti zemnej vlhkosti, podpovrchovej a tlakovej vode</t>
  </si>
  <si>
    <t>124</t>
  </si>
  <si>
    <t>125</t>
  </si>
  <si>
    <t>998711202</t>
  </si>
  <si>
    <t>Presun hmôt pre izoláciu proti vode v objektoch výšky nad 6 do 12 m</t>
  </si>
  <si>
    <t>%</t>
  </si>
  <si>
    <t>712</t>
  </si>
  <si>
    <t>Izolácie striech</t>
  </si>
  <si>
    <t>126</t>
  </si>
  <si>
    <t>712290010</t>
  </si>
  <si>
    <t>Zhotovenie parozábrany</t>
  </si>
  <si>
    <t>127</t>
  </si>
  <si>
    <t>2830010400</t>
  </si>
  <si>
    <t>Paronepriepustná fólia</t>
  </si>
  <si>
    <t>128</t>
  </si>
  <si>
    <t>998712202</t>
  </si>
  <si>
    <t>Presun hmôt pre izoláciu povlakovej krytiny v objektoch výšky nad 6 do 12 m</t>
  </si>
  <si>
    <t>713</t>
  </si>
  <si>
    <t>Izolácie tepelné</t>
  </si>
  <si>
    <t>129</t>
  </si>
  <si>
    <t>713111111</t>
  </si>
  <si>
    <t>Montáž tepelnej izolácie stropov minerálnou vlnou, vrchom kladenou voľne</t>
  </si>
  <si>
    <t>130</t>
  </si>
  <si>
    <t>6314153490</t>
  </si>
  <si>
    <t>Tepelná izolácia  minerálna vata hr. 300 mm</t>
  </si>
  <si>
    <t>131</t>
  </si>
  <si>
    <t>713111121</t>
  </si>
  <si>
    <t>Montáž tepelnej izolácie stropov rovných minerálnou vlnou, spodkom s úpravou viazacím drôtom</t>
  </si>
  <si>
    <t>134</t>
  </si>
  <si>
    <t>713122111</t>
  </si>
  <si>
    <t>Montáž tepelnej izolácie podláh polystyrénom, kladeným voľne v jednej vrstve</t>
  </si>
  <si>
    <t>135</t>
  </si>
  <si>
    <t>2837653445</t>
  </si>
  <si>
    <t>EPS 150S penový polystyrén hrúbka 80 mm</t>
  </si>
  <si>
    <t>136</t>
  </si>
  <si>
    <t>2837653445.1</t>
  </si>
  <si>
    <t>EPS 150S penový polystyrén hrúbka 30 mm</t>
  </si>
  <si>
    <t>143</t>
  </si>
  <si>
    <t>998713202</t>
  </si>
  <si>
    <t>Presun hmôt pre izolácie tepelné v objektoch výšky nad 6 m do 12 m</t>
  </si>
  <si>
    <t>762</t>
  </si>
  <si>
    <t>Konštrukcie tesárske</t>
  </si>
  <si>
    <t>153</t>
  </si>
  <si>
    <t>762341202</t>
  </si>
  <si>
    <t xml:space="preserve">Montáž dreveného priehradového väzníka a doplnkov </t>
  </si>
  <si>
    <t>164</t>
  </si>
  <si>
    <t>998762202</t>
  </si>
  <si>
    <t>Presun hmôt pre konštrukcie tesárske v objektoch výšky do 12 m</t>
  </si>
  <si>
    <t>763</t>
  </si>
  <si>
    <t>Konštrukcie - drevostavby</t>
  </si>
  <si>
    <t>165</t>
  </si>
  <si>
    <t>763120010</t>
  </si>
  <si>
    <t>Sadrokartónová inštalačná predstena pre sanitárne zariadenia, jednoduché opláštenie, doska RBI 12,5 mm</t>
  </si>
  <si>
    <t>166</t>
  </si>
  <si>
    <t>763133410</t>
  </si>
  <si>
    <t>SDK podhľad , závesná dvojvrstvová kca v jednej rovine, profil CD a UD, dosky GKFI hr. 12,5 mm</t>
  </si>
  <si>
    <t>169</t>
  </si>
  <si>
    <t>998763403</t>
  </si>
  <si>
    <t>Presun hmôt pre sádrokartónové konštrukcie v stavbách(objektoch )výšky od 7 do 24 m</t>
  </si>
  <si>
    <t>764</t>
  </si>
  <si>
    <t>Konštrukcie klampiarske</t>
  </si>
  <si>
    <t>170</t>
  </si>
  <si>
    <t>764171800</t>
  </si>
  <si>
    <t>Krytina z profilovaného plechu sklon strechy do 30°</t>
  </si>
  <si>
    <t>171</t>
  </si>
  <si>
    <t>764171836</t>
  </si>
  <si>
    <t>Krytina z profilovaného plechu - hrebene z hrebenáčov s vetracím pásom, sklon strechy do 30°</t>
  </si>
  <si>
    <t>172</t>
  </si>
  <si>
    <t>764171839</t>
  </si>
  <si>
    <t>Krytina z profilovaného plechu - nárožie z hrebenáčov s vetracím pásom, sklon strechy do 30°</t>
  </si>
  <si>
    <t>176</t>
  </si>
  <si>
    <t>764410750</t>
  </si>
  <si>
    <t>Oplechovanie parapetov z hliníkového farebného Al plechu, vrátane rohov r.š. 330 mm</t>
  </si>
  <si>
    <t>179</t>
  </si>
  <si>
    <t>998764202</t>
  </si>
  <si>
    <t>Presun hmôt pre konštrukcie klampiarske v objektoch výšky nad 6 do 12 m</t>
  </si>
  <si>
    <t>765</t>
  </si>
  <si>
    <t>Konštrukcie - krytiny tvrdé</t>
  </si>
  <si>
    <t>180</t>
  </si>
  <si>
    <t>765901345</t>
  </si>
  <si>
    <t>Strešná fólia sklon do 35°</t>
  </si>
  <si>
    <t>181</t>
  </si>
  <si>
    <t>998765202</t>
  </si>
  <si>
    <t>Presun hmôt pre tvrdé krytiny v objektoch výšky nad 6 do 12 m</t>
  </si>
  <si>
    <t>766</t>
  </si>
  <si>
    <t>Konštrukcie stolárske</t>
  </si>
  <si>
    <t>182</t>
  </si>
  <si>
    <t>766621400</t>
  </si>
  <si>
    <t>Montáž okien plastových s hydroizolačnými ISO páskami (exteriérová a interiérová)</t>
  </si>
  <si>
    <t>185</t>
  </si>
  <si>
    <t>611412pc1</t>
  </si>
  <si>
    <t>Plastové okno jednodielne sklopné 900x600 mm, izol. trojsklo, farba biela</t>
  </si>
  <si>
    <t>186</t>
  </si>
  <si>
    <t>611412pc2</t>
  </si>
  <si>
    <t>Plastové okno jednokrídlové OS, 900x700 mm, izol. trojsklo, farba biela</t>
  </si>
  <si>
    <t>187</t>
  </si>
  <si>
    <t>611412pc5</t>
  </si>
  <si>
    <t>Plastové okno trojdielne 1xOS+ 2xpevné , 1500x2100 mm, izol. trojsklo, farba biela</t>
  </si>
  <si>
    <t>189</t>
  </si>
  <si>
    <t>611412pc3</t>
  </si>
  <si>
    <t>Plastové okno dvojdielne sklopné, 1500x1500 mm, izol. trojsklo, farba biela</t>
  </si>
  <si>
    <t>192</t>
  </si>
  <si>
    <t>611412pc41</t>
  </si>
  <si>
    <t>Plastové okno jednokrídlové OS , 1500x900 mm, izol. trojsklo, farba biela</t>
  </si>
  <si>
    <t>194</t>
  </si>
  <si>
    <t>766641071</t>
  </si>
  <si>
    <t>Montáž dverí plastových s hydroizolačnými ISO páskami (exteriérová a interiérová)</t>
  </si>
  <si>
    <t>197</t>
  </si>
  <si>
    <t>611412pc6</t>
  </si>
  <si>
    <t>Plastové vchodové dvere dvojdielne 1680x2400 mm (jednokr. dvere+ pevná časť),izolačné trojsklo, prah AL, farba biela - OB 1</t>
  </si>
  <si>
    <t>204</t>
  </si>
  <si>
    <t>766662112</t>
  </si>
  <si>
    <t>Montáž dverového krídla otočného jednokrídlového poldrážkového, do existujúcej zárubne, vrátane kovania</t>
  </si>
  <si>
    <t>205</t>
  </si>
  <si>
    <t>5491502040</t>
  </si>
  <si>
    <t>Kovanie - 2x kľučka, povrch nerez brúsený, 2x rozeta BB, FAB</t>
  </si>
  <si>
    <t>206</t>
  </si>
  <si>
    <t>5491502070</t>
  </si>
  <si>
    <t>Kovanie - 2x kľučka, povrch nerez brúsený, 2x rozeta WC</t>
  </si>
  <si>
    <t>207</t>
  </si>
  <si>
    <t>6117103100</t>
  </si>
  <si>
    <t>Dvere vnútorné jednokrídlové, výplň papierová voština, povrch fólia M10, plné, šírka 600-900 mm</t>
  </si>
  <si>
    <t>208</t>
  </si>
  <si>
    <t>766694141</t>
  </si>
  <si>
    <t>Montáž parapetnej dosky plastovej šírky do 300 mm, dĺžky do 1000 mm</t>
  </si>
  <si>
    <t>209</t>
  </si>
  <si>
    <t>766694142</t>
  </si>
  <si>
    <t>Montáž parapetnej dosky plastovej šírky do 300 mm, dĺžky 1000-1600 mm</t>
  </si>
  <si>
    <t>210</t>
  </si>
  <si>
    <t>766694144</t>
  </si>
  <si>
    <t>Montáž parapetnej dosky plastovej šírky do 300 mm, dĺžky nad 2600 mm</t>
  </si>
  <si>
    <t>211</t>
  </si>
  <si>
    <t>6119000980</t>
  </si>
  <si>
    <t>Vnútorné parapetné dosky plastové komôrkové,B=300mm biela, mramor, buk, zlatý dub</t>
  </si>
  <si>
    <t>212</t>
  </si>
  <si>
    <t>6119001030</t>
  </si>
  <si>
    <t>Plastové krytky k vnútorným parapetom plastovým, pár vo farbe biela, zlatý dub, buk</t>
  </si>
  <si>
    <t>215</t>
  </si>
  <si>
    <t>766702111</t>
  </si>
  <si>
    <t>Montáž zárubní obložkových pre dvere jednokrídlové</t>
  </si>
  <si>
    <t>216</t>
  </si>
  <si>
    <t>6117103138</t>
  </si>
  <si>
    <t>Zárubňa vnútorná obložková DTD doska, povrch fólia, rozmer 600-900/1970 mm, pre stenu hrúbky 60-170 mm, pre jednokrídlové dvere</t>
  </si>
  <si>
    <t>217</t>
  </si>
  <si>
    <t>6117103139</t>
  </si>
  <si>
    <t>Zárubňa vnútorná obložková DTD doska, povrch fólia, rozmer 600-900/1970 mm, pre stenu hrúbky 180-250 mm, pre jednokrídlové dvere</t>
  </si>
  <si>
    <t>251</t>
  </si>
  <si>
    <t>766811001.c</t>
  </si>
  <si>
    <t>Montáž kuchynskej linky</t>
  </si>
  <si>
    <t>-976791563</t>
  </si>
  <si>
    <t>252</t>
  </si>
  <si>
    <t>615620505555</t>
  </si>
  <si>
    <t xml:space="preserve">Kuchynská linka </t>
  </si>
  <si>
    <t>-579936848</t>
  </si>
  <si>
    <t>253</t>
  </si>
  <si>
    <t>6156205055001</t>
  </si>
  <si>
    <t xml:space="preserve">Dodávka + montáž elektrického sporáka </t>
  </si>
  <si>
    <t>-886489926</t>
  </si>
  <si>
    <t>254</t>
  </si>
  <si>
    <t>6156205055002</t>
  </si>
  <si>
    <t>Dodávka + montáž kuchynského odsávača pár</t>
  </si>
  <si>
    <t>1062681671</t>
  </si>
  <si>
    <t>219</t>
  </si>
  <si>
    <t>998766202</t>
  </si>
  <si>
    <t>Presun hmot pre konštrukcie stolárske v objektoch výšky nad 6 do 12 m</t>
  </si>
  <si>
    <t>767</t>
  </si>
  <si>
    <t>Konštrukcie doplnkové kovové</t>
  </si>
  <si>
    <t>220</t>
  </si>
  <si>
    <t>767163100</t>
  </si>
  <si>
    <t>Montáž zábradlia schodiska, výplň rebrovanie, kotvenie do podlahy</t>
  </si>
  <si>
    <t>221</t>
  </si>
  <si>
    <t>5534667260</t>
  </si>
  <si>
    <t>Nerezové zábradlie, vertikálna výplň nerez, madlo kruhové, výška 100 cm, kotvenie do podlahy</t>
  </si>
  <si>
    <t>224</t>
  </si>
  <si>
    <t>998767202</t>
  </si>
  <si>
    <t>Presun hmôt pre kovové stavebné doplnkové konštrukcie v objektoch výšky nad 6 do 12 m</t>
  </si>
  <si>
    <t>771</t>
  </si>
  <si>
    <t>Podlahy z dlaždíc</t>
  </si>
  <si>
    <t>228</t>
  </si>
  <si>
    <t>771575109</t>
  </si>
  <si>
    <t>Montáž podláh z dlaždíc keramických do tmelu</t>
  </si>
  <si>
    <t>229</t>
  </si>
  <si>
    <t>59786501PC</t>
  </si>
  <si>
    <t>Keramická dlažba hr. 10 mm</t>
  </si>
  <si>
    <t>232</t>
  </si>
  <si>
    <t>998771202</t>
  </si>
  <si>
    <t>Presun hmôt pre podlahy z dlaždíc v objektoch výšky nad 6 do 12 m</t>
  </si>
  <si>
    <t>776</t>
  </si>
  <si>
    <t>Podlahy povlakové</t>
  </si>
  <si>
    <t>233</t>
  </si>
  <si>
    <t>776411000</t>
  </si>
  <si>
    <t>Lepenie podlahových líšt soklových</t>
  </si>
  <si>
    <t>234</t>
  </si>
  <si>
    <t>2841291860</t>
  </si>
  <si>
    <t>Soklový profil</t>
  </si>
  <si>
    <t>235</t>
  </si>
  <si>
    <t>776521100</t>
  </si>
  <si>
    <t>Laminátová podlaha - montáž</t>
  </si>
  <si>
    <t>236</t>
  </si>
  <si>
    <t>2841305040</t>
  </si>
  <si>
    <t>Podlaha laminátová</t>
  </si>
  <si>
    <t>237</t>
  </si>
  <si>
    <t>776990100</t>
  </si>
  <si>
    <t>Zametanie podkladu pred kladením povlakovýck podláh</t>
  </si>
  <si>
    <t>238</t>
  </si>
  <si>
    <t>998776202</t>
  </si>
  <si>
    <t>Presun hmôt pre podlahy povlakové v objektoch výšky nad 6 do 12 m</t>
  </si>
  <si>
    <t>781</t>
  </si>
  <si>
    <t>Dokončovacie práce a obklady</t>
  </si>
  <si>
    <t>239</t>
  </si>
  <si>
    <t>781445017</t>
  </si>
  <si>
    <t>Montáž obkladov vnútor. stien z obkladačiek kladených do tmelu</t>
  </si>
  <si>
    <t>240</t>
  </si>
  <si>
    <t>5976582000</t>
  </si>
  <si>
    <t>Obkladačky keramické glazované jednofarebné hladké</t>
  </si>
  <si>
    <t>241</t>
  </si>
  <si>
    <t>998781202</t>
  </si>
  <si>
    <t>Presun hmôt pre obklady keramické v objektoch výšky nad 6 do 12 m</t>
  </si>
  <si>
    <t>783</t>
  </si>
  <si>
    <t>Dokončovacie práce - nátery</t>
  </si>
  <si>
    <t>242</t>
  </si>
  <si>
    <t>783225100</t>
  </si>
  <si>
    <t>Nátery kov.stav.doplnk.konštr. syntetické na vzduchu schnúce dvojnás. 1x s emailov. - 105µm</t>
  </si>
  <si>
    <t>243</t>
  </si>
  <si>
    <t>783226100</t>
  </si>
  <si>
    <t>Nátery kov.stav.doplnk.konštr. syntetické na vzduchu schnúce základný - 35µm</t>
  </si>
  <si>
    <t>244</t>
  </si>
  <si>
    <t>783726000</t>
  </si>
  <si>
    <t>Nátery tesárskych konštrukcií syntetické lazurovacím lakom napustením</t>
  </si>
  <si>
    <t>245</t>
  </si>
  <si>
    <t>783726200</t>
  </si>
  <si>
    <t>Nátery tesárskych konštrukcií syntetické na vzduchu schnúce lazurovacím lakom 2x lakovaním</t>
  </si>
  <si>
    <t>246</t>
  </si>
  <si>
    <t>783782203</t>
  </si>
  <si>
    <t>Nátery tesárskych konštrukcií povrchová impregnácia Bochemitom QB</t>
  </si>
  <si>
    <t>784</t>
  </si>
  <si>
    <t>Dokončovacie práce - maľby</t>
  </si>
  <si>
    <t>247</t>
  </si>
  <si>
    <t>784410100</t>
  </si>
  <si>
    <t>Penetrovanie jednonásobné jemnozrnných podkladov výšky do 3,80 m</t>
  </si>
  <si>
    <t>248</t>
  </si>
  <si>
    <t>784418011</t>
  </si>
  <si>
    <t>Zakrývanie otvorov, podláh a zariadení fóliou v miestnostiach alebo na schodisku</t>
  </si>
  <si>
    <t>249</t>
  </si>
  <si>
    <t>784430010</t>
  </si>
  <si>
    <t>Maľby akrylátové základné dvojnásobné, ručne nanášané na jemnozrnný podklad výšky do 3,80 m</t>
  </si>
  <si>
    <t xml:space="preserve">2 - Elektroinštalácia </t>
  </si>
  <si>
    <t>HSV - Práce a dodávky HSV</t>
  </si>
  <si>
    <t xml:space="preserve">    9 - Ostatné konštrukcie a práce-búranie</t>
  </si>
  <si>
    <t>M - Práce a dodávky M</t>
  </si>
  <si>
    <t xml:space="preserve">    21-M - Elektromontáže</t>
  </si>
  <si>
    <t xml:space="preserve">    22-M - Montáže oznamovacích a zabezpečovacích zariadení</t>
  </si>
  <si>
    <t>VRN - Vedľajšie rozpočtové náklady</t>
  </si>
  <si>
    <t>HSV</t>
  </si>
  <si>
    <t>Práce a dodávky HSV</t>
  </si>
  <si>
    <t>974032871</t>
  </si>
  <si>
    <t>Vytváranie drážok ručným drážkovačom v nepálených tehlách (Ytong, Porfix, ...) hĺbky do 30 mm, š. do 30 mm,  -0,00045t</t>
  </si>
  <si>
    <t>974032872</t>
  </si>
  <si>
    <t>Vytváranie drážok ručným drážkovačom v nepálených tehlách (Ytong, Porfix, ...) hĺbky do 30 mm, š. do 70 mm,  -0,00045t</t>
  </si>
  <si>
    <t>974032873</t>
  </si>
  <si>
    <t>Vytváranie drážok ručným drážkovačom v nepálených tehlách (Ytong, Porfix, ...) hĺbky do 30 mm, š. do 100 mm,  -0,00150t</t>
  </si>
  <si>
    <t>974032877</t>
  </si>
  <si>
    <t>Vytváranie drážok ručným drážkovačom v nepálených tehlách (Ytong, Porfix, ...) hĺbky do 50 mm, š. do 70 mm,  -0,00175t</t>
  </si>
  <si>
    <t>974032878</t>
  </si>
  <si>
    <t>Vytváranie drážok ručným drážkovačom v nepálených tehlách (Ytong, Porfix, ...) hĺbky do 50 mm, š. do 100 mm,  -0,00250t</t>
  </si>
  <si>
    <t>10</t>
  </si>
  <si>
    <t>Práce a dodávky M</t>
  </si>
  <si>
    <t>21-M</t>
  </si>
  <si>
    <t>Elektromontáže</t>
  </si>
  <si>
    <t>053822</t>
  </si>
  <si>
    <t>Svork. ekvipot. 1801 VDE kryt</t>
  </si>
  <si>
    <t>KS</t>
  </si>
  <si>
    <t>256</t>
  </si>
  <si>
    <t>210010024</t>
  </si>
  <si>
    <t>Rúrka ohybná elektroinštalačná z PVC typ FXP 16, uložená pevne</t>
  </si>
  <si>
    <t>14</t>
  </si>
  <si>
    <t>345710009000</t>
  </si>
  <si>
    <t>Rúrka ohybná vlnitá pancierová PVC-U, FXP DN 16</t>
  </si>
  <si>
    <t>16</t>
  </si>
  <si>
    <t>210010026</t>
  </si>
  <si>
    <t>Rúrka ohybná elektroinštalačná z PVC typ FXP 25, uložená pevne</t>
  </si>
  <si>
    <t>345710009200</t>
  </si>
  <si>
    <t>Rúrka ohybná vlnitá pancierová PVC-U, FXP DN 25</t>
  </si>
  <si>
    <t>210010027</t>
  </si>
  <si>
    <t>Rúrka ohybná elektroinštalačná z PVC typ FXP 32, uložená pevne</t>
  </si>
  <si>
    <t>345710009300</t>
  </si>
  <si>
    <t>Rúrka ohybná vlnitá pancierová PVC-U, FXP DN 32</t>
  </si>
  <si>
    <t>210010306</t>
  </si>
  <si>
    <t>Krabica prístrojová KU 68/71 L1, KU 68 LA/1, do dutých stien,bez zapojenia</t>
  </si>
  <si>
    <t>345410010700</t>
  </si>
  <si>
    <t>Krabica univerzálna z PVC do dutých stien KL 68 L/1, Dxh 79x50 mm, KOPOS</t>
  </si>
  <si>
    <t>15</t>
  </si>
  <si>
    <t>210010342</t>
  </si>
  <si>
    <t>Krabica pre mostíkové vodiče vrátane svorkovnice a zapojenia typ 6434-13</t>
  </si>
  <si>
    <t>30</t>
  </si>
  <si>
    <t>PA515211</t>
  </si>
  <si>
    <t>OBO 2000342 škatuľa A11 prázdna sivá 85x85x40mm</t>
  </si>
  <si>
    <t>32</t>
  </si>
  <si>
    <t>210020801</t>
  </si>
  <si>
    <t>Protipožiarna prepážka a predel, vedľajšía protipožiarna obal káblov - "Pyrofol", veľkosť 0,20 m2</t>
  </si>
  <si>
    <t>210021542</t>
  </si>
  <si>
    <t>Tesnenie vodor. prestupu, s jednym kábl. ved. s viackáblovými vedeniami typ D nad 190 cm výšky</t>
  </si>
  <si>
    <t>36</t>
  </si>
  <si>
    <t>210110031.S</t>
  </si>
  <si>
    <t>Dvojitý striedavý prepínač - radenie 6+6, zapustená montáž IP 44, vrátane zapojenia</t>
  </si>
  <si>
    <t>38</t>
  </si>
  <si>
    <t>752108</t>
  </si>
  <si>
    <t>FLUSH MOUNTING WIRING DEVICES ,VALENA LIFE DVOJITÝ STRIEDAVÝ PREPÍNAČ BIELY,Legrand</t>
  </si>
  <si>
    <t>40</t>
  </si>
  <si>
    <t>21</t>
  </si>
  <si>
    <t>210110041</t>
  </si>
  <si>
    <t>Spínač polozapustený a zapustený vrátane zapojenia jednopólový - radenie 1</t>
  </si>
  <si>
    <t>42</t>
  </si>
  <si>
    <t>752101</t>
  </si>
  <si>
    <t>FLUSH MOUNTING WIRING DEVICES ,VALENA LIFE SPÍNAČ Č.1 BIELY,Legrand</t>
  </si>
  <si>
    <t>44</t>
  </si>
  <si>
    <t>210110043</t>
  </si>
  <si>
    <t>Spínač polozapustený a zapustený vrátane zapojenia sériový prep.stried. - radenie 5 A</t>
  </si>
  <si>
    <t>752105</t>
  </si>
  <si>
    <t>FLUSH MOUNTING WIRING DEVICES ,VALENA LIFE SÉRIOVÝ SPÍNAČ Č.5 BIELY,Legrand</t>
  </si>
  <si>
    <t>48</t>
  </si>
  <si>
    <t>25</t>
  </si>
  <si>
    <t>210110045</t>
  </si>
  <si>
    <t>Spínač polozapustený a zapustený vrátane zapojenia stried.prep.- radenie 6</t>
  </si>
  <si>
    <t>50</t>
  </si>
  <si>
    <t>752106</t>
  </si>
  <si>
    <t>FLUSH MOUNTING WIRING DEVICES ,VALENA LIFE STRIEDAVÝ PREPÍNAČ Č.6 BIELY,Legrand</t>
  </si>
  <si>
    <t>52</t>
  </si>
  <si>
    <t>754001</t>
  </si>
  <si>
    <t>FLUSH MOUNTING WIRING DEVICES ,VALENA LIFE RÁMIK JEDNODUCHÝ BIELY,Legrand</t>
  </si>
  <si>
    <t>54</t>
  </si>
  <si>
    <t>754002</t>
  </si>
  <si>
    <t>FLUSH MOUNTING WIRING DEVICES ,VALENA LIFE RÁMIK DVOJNÁSOBNÝ BIELY,Legrand</t>
  </si>
  <si>
    <t>56</t>
  </si>
  <si>
    <t>29</t>
  </si>
  <si>
    <t>754003</t>
  </si>
  <si>
    <t>FLUSH MOUNTING WIRING DEVICES ,VALENA LIFE RÁMIK TROJNÁSOBNÝ BIELY,Legrand</t>
  </si>
  <si>
    <t>754005</t>
  </si>
  <si>
    <t>FLUSH MOUNTING WIRING DEVICES ,VALENA LIFE RÁMIK PÄŤNÁSOBNÝ BIELY,Legrand</t>
  </si>
  <si>
    <t>31</t>
  </si>
  <si>
    <t>210110046.S</t>
  </si>
  <si>
    <t>Spínač polozapustený a zapustený vrátane zapojenia krížový prep.- radenie 7</t>
  </si>
  <si>
    <t>752107</t>
  </si>
  <si>
    <t>FLUSH MOUNTING WIRING DEVICES ,VALENA LIFE KRÍŽOVÝ PREPÍNAČ Č.7 BIELY,Legrand</t>
  </si>
  <si>
    <t>33</t>
  </si>
  <si>
    <t>210110081</t>
  </si>
  <si>
    <t>Sporáková prípojka typ 39563 - 13C, nástenná vrátane tlejivky</t>
  </si>
  <si>
    <t>345320003500</t>
  </si>
  <si>
    <t>Vypínač TANGO šporáková prípojka so signálkou 39563-13 radenie 3, ABB</t>
  </si>
  <si>
    <t>35</t>
  </si>
  <si>
    <t>210111011</t>
  </si>
  <si>
    <t>Domová zásuvka polozapustená alebo zapustená vrátane zapojenia 10/16 A 250 V 2P + Z</t>
  </si>
  <si>
    <t>585410000160</t>
  </si>
  <si>
    <t>Sadra biela, balenie 30 kg</t>
  </si>
  <si>
    <t>72</t>
  </si>
  <si>
    <t>37</t>
  </si>
  <si>
    <t>753180</t>
  </si>
  <si>
    <t>FLUSH MOUNTING WIRING DEVICES ,VALENA LIFE ZÁSUVKA 2P+T S DETSKOU OCHRANOU BIELA ,Legrand</t>
  </si>
  <si>
    <t>74</t>
  </si>
  <si>
    <t>210193073.S</t>
  </si>
  <si>
    <t>Domova rozvodnica do 56 M pre zapustenú montáž bez sekacích prác</t>
  </si>
  <si>
    <t>76</t>
  </si>
  <si>
    <t>39</t>
  </si>
  <si>
    <t>Y7-113685</t>
  </si>
  <si>
    <t>Rozvodnica, NA omietku, biele dvere, N/PE svorky, 2 rady, 48 modulov, BF-O-2/48-C vrátane výzbroje</t>
  </si>
  <si>
    <t>kus</t>
  </si>
  <si>
    <t>210193074</t>
  </si>
  <si>
    <t>Domova rozvodnica do 72 M pre zapustenú montáž bez sekacích prác</t>
  </si>
  <si>
    <t>80</t>
  </si>
  <si>
    <t>41</t>
  </si>
  <si>
    <t>Y7-283048</t>
  </si>
  <si>
    <t>Rozvodnica, POD omietku, biele dvere, N/PE svorky, 3 rady, 72 modulov, BF-U-3/72-C vrátane výzbroje</t>
  </si>
  <si>
    <t>82</t>
  </si>
  <si>
    <t>210201520</t>
  </si>
  <si>
    <t>Zapojenie svietidla 1x svetelný zdroj, núdzového, podhľadového, LED - núdzový režim</t>
  </si>
  <si>
    <t>43</t>
  </si>
  <si>
    <t>NLLMD009ML</t>
  </si>
  <si>
    <t>Núdzové svietidlo DER, ERT-LED, biele, zápustné, ML</t>
  </si>
  <si>
    <t>210220800</t>
  </si>
  <si>
    <t>Uzemňovacie vedenie na povrchu  AlMgSi  drôt zvodový Ø 8-10</t>
  </si>
  <si>
    <t>88</t>
  </si>
  <si>
    <t>354410064200</t>
  </si>
  <si>
    <t>Drôt bleskozvodový zliatina AlMgSi, d 8 mm, Al</t>
  </si>
  <si>
    <t>kg</t>
  </si>
  <si>
    <t>210220810</t>
  </si>
  <si>
    <t>Podpery vedenia</t>
  </si>
  <si>
    <t>92</t>
  </si>
  <si>
    <t>47</t>
  </si>
  <si>
    <t>354410035000</t>
  </si>
  <si>
    <t>Podpera vedenia</t>
  </si>
  <si>
    <t>210220853</t>
  </si>
  <si>
    <t>Svorka zliatina AlMgSi spojovacia SS</t>
  </si>
  <si>
    <t>49</t>
  </si>
  <si>
    <t>354410012900</t>
  </si>
  <si>
    <t>Svorka spojovacia zliatina AlMgSi označenie SS 2 skrutky s príložkou Al</t>
  </si>
  <si>
    <t>210220856</t>
  </si>
  <si>
    <t>Svorka zliatina AlMgSi na odkvapový žľab SO</t>
  </si>
  <si>
    <t>100</t>
  </si>
  <si>
    <t>51</t>
  </si>
  <si>
    <t>354410013800</t>
  </si>
  <si>
    <t>Svorka okapová zliatina AlMgSi označenie SO Al</t>
  </si>
  <si>
    <t>102</t>
  </si>
  <si>
    <t>210220880</t>
  </si>
  <si>
    <t>Krabica pre skušobnú svorku MK</t>
  </si>
  <si>
    <t>53</t>
  </si>
  <si>
    <t>354410063500</t>
  </si>
  <si>
    <t>DEHN MK zo svorkou,podestou do zatepleného muriva,TSKS WDVS 185X140X88</t>
  </si>
  <si>
    <t>210222020</t>
  </si>
  <si>
    <t>Uzemňovacie vedenie v zemi FeZn vrátane izolácie spojov, pre vonkajšie práce</t>
  </si>
  <si>
    <t>55</t>
  </si>
  <si>
    <t>354410058800</t>
  </si>
  <si>
    <t>Pásovina uzemňovacia FeZn 30 x 4 mm</t>
  </si>
  <si>
    <t>210222021</t>
  </si>
  <si>
    <t>Uzemňovacie vedenie v zemi FeZn vrátane izolácie spojov O 10 mm, pre vonkajšie práce</t>
  </si>
  <si>
    <t>57</t>
  </si>
  <si>
    <t>EBL000000681</t>
  </si>
  <si>
    <t>Drôt zvodový 5021162 10mm FeZn s PVC izoláciou 1kg (1,11m)</t>
  </si>
  <si>
    <t>EBL000000045</t>
  </si>
  <si>
    <t>Drôt zvodový 10mm FeZn 1kg (1,61m)</t>
  </si>
  <si>
    <t>210222030</t>
  </si>
  <si>
    <t>Ekvipotenciálna svorkovnica</t>
  </si>
  <si>
    <t>354410064700</t>
  </si>
  <si>
    <t>Štítok orientačný na zvody 0</t>
  </si>
  <si>
    <t>210222050</t>
  </si>
  <si>
    <t>Označenie zvodov číselnými štítkami, pre vonkajšie práce</t>
  </si>
  <si>
    <t>354410001000</t>
  </si>
  <si>
    <t>SR 03 B - DEHN S-K BD Rd 8-10 FI 30 FeZn</t>
  </si>
  <si>
    <t>210222245</t>
  </si>
  <si>
    <t>Svorka FeZn pripojovacia SP, pre vonkajšie práce</t>
  </si>
  <si>
    <t>354410004000</t>
  </si>
  <si>
    <t>Svorka FeZn pripájaca označenie SP 1</t>
  </si>
  <si>
    <t>210222247</t>
  </si>
  <si>
    <t>Svorka FeZn skúšobná SZ, pre vonkajšie práce</t>
  </si>
  <si>
    <t>132</t>
  </si>
  <si>
    <t>354410004300</t>
  </si>
  <si>
    <t>DEHN S-PA (D) Rd7-10 FeZn</t>
  </si>
  <si>
    <t>210222252</t>
  </si>
  <si>
    <t>Svorka FeZn odbočovacia spojovacia SR01-02, pre vonkajšie práce</t>
  </si>
  <si>
    <t>354410000600</t>
  </si>
  <si>
    <t>Svorka FeZn odbočovacia spojovacia označenie SR 02 (M8)</t>
  </si>
  <si>
    <t>138</t>
  </si>
  <si>
    <t>210222253</t>
  </si>
  <si>
    <t>Svorka FeZn uzemňovacia SR03, pre vonkajšie práce</t>
  </si>
  <si>
    <t>140</t>
  </si>
  <si>
    <t>220733052</t>
  </si>
  <si>
    <t>Montáž a zapojenie koaxialného kábla uloženého pod omietkou</t>
  </si>
  <si>
    <t>142</t>
  </si>
  <si>
    <t>341220004000</t>
  </si>
  <si>
    <t>Kábel medený koaxiálny CAVEL TS703J PVC d 6,7 mm (4,8 mm), Class A++, 100 m</t>
  </si>
  <si>
    <t>144</t>
  </si>
  <si>
    <t>210800108</t>
  </si>
  <si>
    <t>Kábel medený uložený voľne CYKY 450/750 V 3x2,5</t>
  </si>
  <si>
    <t>146</t>
  </si>
  <si>
    <t>341110000800</t>
  </si>
  <si>
    <t>Kábel medený CYKY 3x2,5 mm2</t>
  </si>
  <si>
    <t>148</t>
  </si>
  <si>
    <t>210800226</t>
  </si>
  <si>
    <t>Kábel medený uložený pod omietkou CYKY  450/750 V  3x1,5mm2</t>
  </si>
  <si>
    <t>150</t>
  </si>
  <si>
    <t>341110000700</t>
  </si>
  <si>
    <t>Kábel medený CYKY 3x1,5 mm2</t>
  </si>
  <si>
    <t>152</t>
  </si>
  <si>
    <t>210800239</t>
  </si>
  <si>
    <t>Kábel medený uložený pod omietkou CYKY  450/750 V  5x2,5mm2</t>
  </si>
  <si>
    <t>154</t>
  </si>
  <si>
    <t>341110002000</t>
  </si>
  <si>
    <t>Kábel medený CYKY 5x2,5 mm2</t>
  </si>
  <si>
    <t>156</t>
  </si>
  <si>
    <t>79</t>
  </si>
  <si>
    <t>210800628</t>
  </si>
  <si>
    <t>Vodič medený uložený pevne H07V-K (CYA)  450/750 V 6</t>
  </si>
  <si>
    <t>158</t>
  </si>
  <si>
    <t>341310009100</t>
  </si>
  <si>
    <t>Vodič medený flexibilný H07V-K 6 mm2</t>
  </si>
  <si>
    <t>160</t>
  </si>
  <si>
    <t>210800630</t>
  </si>
  <si>
    <t>Vodič medený uložený pevne H07V-K (CYA)  450/750 V 16</t>
  </si>
  <si>
    <t>162</t>
  </si>
  <si>
    <t>341310009300</t>
  </si>
  <si>
    <t>Vodič medený flexibilný H07V-K 16 mm2</t>
  </si>
  <si>
    <t>83</t>
  </si>
  <si>
    <t>210881075</t>
  </si>
  <si>
    <t>Kábel bezhalogénový, medený uložený pevne N2XH 0,6/1,0 kV  3x1,5</t>
  </si>
  <si>
    <t>341610014300</t>
  </si>
  <si>
    <t>Kábel medený bezhalogenový N2XH 3x1,5 mm2</t>
  </si>
  <si>
    <t>168</t>
  </si>
  <si>
    <t>85</t>
  </si>
  <si>
    <t>210881076</t>
  </si>
  <si>
    <t>Kábel bezhalogénový, medený uložený pevne N2XH 0,6/1,0 kV  3x2,5</t>
  </si>
  <si>
    <t>341610014400</t>
  </si>
  <si>
    <t>Kábel medený bezhalogenový N2XH 3x2,5 mm2</t>
  </si>
  <si>
    <t>22-M</t>
  </si>
  <si>
    <t>Montáže oznamovacích a zabezpečovacích zariadení</t>
  </si>
  <si>
    <t>87</t>
  </si>
  <si>
    <t>220320307</t>
  </si>
  <si>
    <t>Montáž stanice elektrického vrátnika hlasitého, zapojenie prívodov,preskúšanie funkcie</t>
  </si>
  <si>
    <t>174</t>
  </si>
  <si>
    <t>Y7-283078</t>
  </si>
  <si>
    <t>Audiovrátnik komplet</t>
  </si>
  <si>
    <t>220511002</t>
  </si>
  <si>
    <t>Montáž zásuvky 2xRJ45 pod omietku</t>
  </si>
  <si>
    <t>178</t>
  </si>
  <si>
    <t>753149</t>
  </si>
  <si>
    <t>VDI &amp; AV COPPER CONNECTORS ,VALENA LIFE ZÁSUVKA 2X RJ45 CAT.6A STP BIELA,Legrand</t>
  </si>
  <si>
    <t>91</t>
  </si>
  <si>
    <t>220511030</t>
  </si>
  <si>
    <t>Montáž kábla FTP pod omietku</t>
  </si>
  <si>
    <t>KDP000001481</t>
  </si>
  <si>
    <t>Kábel datový Solarix CAT6a B2cas1d1a1 SXKD 6A STP LSOHFR oranžový</t>
  </si>
  <si>
    <t>184</t>
  </si>
  <si>
    <t>220711045</t>
  </si>
  <si>
    <t>Montáž a zapojenie pohybových senzorov PIR - interiér, strop</t>
  </si>
  <si>
    <t>SPS000000029</t>
  </si>
  <si>
    <t>Senzor pohybu ZONA JQ-37 00464 230VAC IP20 6m/360° PIR biela</t>
  </si>
  <si>
    <t>188</t>
  </si>
  <si>
    <t>95</t>
  </si>
  <si>
    <t>220733041</t>
  </si>
  <si>
    <t>Montáž a inštalácia TV+SAT zásuvky</t>
  </si>
  <si>
    <t>190</t>
  </si>
  <si>
    <t>753161</t>
  </si>
  <si>
    <t>FLUSH MOUNTING WIRING DEVICES ,VALENA LIFE ZÁSUVKA TV PRIEBEŽNÁ BIELA,Legrand</t>
  </si>
  <si>
    <t>VRN</t>
  </si>
  <si>
    <t>Vedľajšie rozpočtové náklady</t>
  </si>
  <si>
    <t>001000034</t>
  </si>
  <si>
    <t>Inžinierska činnosť - skúšky a revízie ostatné skúšky</t>
  </si>
  <si>
    <t>200</t>
  </si>
  <si>
    <t>3 - OPZ - Plynofikácia</t>
  </si>
  <si>
    <t xml:space="preserve">D1 - </t>
  </si>
  <si>
    <t>D1</t>
  </si>
  <si>
    <t>723100153</t>
  </si>
  <si>
    <t>Potrubie plynové z rúrok z PE-HD100 D 32/3,0 mm</t>
  </si>
  <si>
    <t>723130250</t>
  </si>
  <si>
    <t>Potrubie plynové z oceľových bralenových rúrok  DN15</t>
  </si>
  <si>
    <t>5518000378</t>
  </si>
  <si>
    <t>Plynová flexibilná hadica, 1/2" FF, 750 mm, nerez, plast IVAR</t>
  </si>
  <si>
    <t>723130251</t>
  </si>
  <si>
    <t>Potrubie plynové z oceľových bralenových rúrok  DN 25</t>
  </si>
  <si>
    <t>723150367</t>
  </si>
  <si>
    <t>Potrubie z oceľových rúrok hladkých čiernych, chránička D 57/2,9</t>
  </si>
  <si>
    <t>723190251</t>
  </si>
  <si>
    <t>Prípojka k strojom a zariadeniam vyvedenie a upevnenie plynov.výpustiek na potrubí DN15</t>
  </si>
  <si>
    <t>723239201</t>
  </si>
  <si>
    <t>Montáž armatúr plynových s dvoma závitmi G 1/2 ostatné typy</t>
  </si>
  <si>
    <t>5518217010</t>
  </si>
  <si>
    <t>Guľový uzáver plynový 1/2"</t>
  </si>
  <si>
    <t>230021024</t>
  </si>
  <si>
    <t>Montáž rúrových dielov privarovacích,</t>
  </si>
  <si>
    <t>2861668819</t>
  </si>
  <si>
    <t xml:space="preserve">Prechodka PE/oceľ USTRS PE 100 SDR 11 DN 32/25 </t>
  </si>
  <si>
    <t>998723201</t>
  </si>
  <si>
    <t>Presun hmôt pre vnútorný plynovod v objektoch výšky do 6 m</t>
  </si>
  <si>
    <t>HZS000211</t>
  </si>
  <si>
    <t>Zemné práce, ručný výkop, lôžko z piesku - frakcia 0-4mm, obsyp, zásyp, zhutnenie</t>
  </si>
  <si>
    <t>súbor</t>
  </si>
  <si>
    <t>HZS000314</t>
  </si>
  <si>
    <t>Ostatné drobné a podružné práce - sekanie, vŕtanie, odpratávanie sute, pomocné profesie apod.</t>
  </si>
  <si>
    <t>Inžinierska činnosť - skúšky a revízie ostatné skúšky, SPP, TI, tlakové skúšky, napustenie potrubia + zápis</t>
  </si>
  <si>
    <t xml:space="preserve">4 - UK - Ústredné vykurovanie </t>
  </si>
  <si>
    <t>713482121</t>
  </si>
  <si>
    <t>Montáž trubíc z PE, hr.15-20 mm,vnút.priemer do 38 mm</t>
  </si>
  <si>
    <t>2837741529</t>
  </si>
  <si>
    <t xml:space="preserve">Tubolit DG 18 x 20 izolácia-trubica </t>
  </si>
  <si>
    <t>2837741542</t>
  </si>
  <si>
    <t xml:space="preserve">Tubolit DG 22 x 20 izolácia-trubica </t>
  </si>
  <si>
    <t>2837741555</t>
  </si>
  <si>
    <t xml:space="preserve">Tubolit DG 28 x 20 izolácia-trubica </t>
  </si>
  <si>
    <t>2837741568</t>
  </si>
  <si>
    <t xml:space="preserve">Tubolit DG 35 x 20 izolácia-trubica </t>
  </si>
  <si>
    <t>713482212</t>
  </si>
  <si>
    <t>Montáž trubíc z PE, hr.11-20 mm,na tvarovky</t>
  </si>
  <si>
    <t>722171113</t>
  </si>
  <si>
    <t>Potrubie plasthliníkové 20x2 mm v kotúčoch</t>
  </si>
  <si>
    <t>722171134</t>
  </si>
  <si>
    <t>Potrubie plasthliníkové D32x3,0 mm v kotúčoch</t>
  </si>
  <si>
    <t>734209125</t>
  </si>
  <si>
    <t>Montáž závitovej armatúry s 3 závitmi G 1</t>
  </si>
  <si>
    <t>4849220004</t>
  </si>
  <si>
    <t>Termostatický zmiešavací ventil pre TV, 1"</t>
  </si>
  <si>
    <t>722221010</t>
  </si>
  <si>
    <t>Montáž guľového kohúta závitového priameho G 1/2</t>
  </si>
  <si>
    <t>1210001</t>
  </si>
  <si>
    <t>Guľový kohút DN15</t>
  </si>
  <si>
    <t>722221015</t>
  </si>
  <si>
    <t>Montáž guľového kohúta závitového priameho G 3/4</t>
  </si>
  <si>
    <t>1210002</t>
  </si>
  <si>
    <t>Guľový kohút  DN20</t>
  </si>
  <si>
    <t>722221020</t>
  </si>
  <si>
    <t>Montáž guľového kohúta závitového priameho G 1</t>
  </si>
  <si>
    <t>1210003</t>
  </si>
  <si>
    <t>Guľový kohút DN25</t>
  </si>
  <si>
    <t>722221175</t>
  </si>
  <si>
    <t>Montáž poistného ventilu závitového pre vodu G 3/4</t>
  </si>
  <si>
    <t>5511130290</t>
  </si>
  <si>
    <t>Poistný ventil, 3/4”x8 bar</t>
  </si>
  <si>
    <t>722221310</t>
  </si>
  <si>
    <t>Montáž spätnej klapky závitovej G 3/4</t>
  </si>
  <si>
    <t>5511871650</t>
  </si>
  <si>
    <t>Spätná klapka 3/4"</t>
  </si>
  <si>
    <t>722221315</t>
  </si>
  <si>
    <t>Montáž spätnej klapky závitovej G 1</t>
  </si>
  <si>
    <t>5511871660</t>
  </si>
  <si>
    <t>Spätná klapka, 1"</t>
  </si>
  <si>
    <t>722221365</t>
  </si>
  <si>
    <t>Montáž filtra závitového G 3/4</t>
  </si>
  <si>
    <t>AtlasDP25</t>
  </si>
  <si>
    <t>Bankový filter Atlas DP DN25 + vložka 50mcr</t>
  </si>
  <si>
    <t>722263414</t>
  </si>
  <si>
    <t>Montáž vodomeru závit. G 1/2 (1,5 m3.h-1)</t>
  </si>
  <si>
    <t>3882122300</t>
  </si>
  <si>
    <t>Vodomer, do 30°C, DN15, 1,5 m3/hod, mokrobežný</t>
  </si>
  <si>
    <t>998722201</t>
  </si>
  <si>
    <t>Presun hmôt pre vnútorný vodovod v objektoch výšky do 6 m</t>
  </si>
  <si>
    <t>724399106</t>
  </si>
  <si>
    <t>Dodávka a montáž úpavovne vody - katexovaná kabinetná úprava</t>
  </si>
  <si>
    <t>súb.</t>
  </si>
  <si>
    <t>731261000</t>
  </si>
  <si>
    <t>Montáž plynového kotla nástenného klasického komínového výkon 10,5 až 24,8 kW</t>
  </si>
  <si>
    <t>4849111040</t>
  </si>
  <si>
    <t>Kondenzačný kotol na plyn ,200-W,výkon 5,2až26</t>
  </si>
  <si>
    <t>731360101</t>
  </si>
  <si>
    <t>Kompletná dodávka odvodu spalín a prívodu vzduchu pre plynový kondezačný kotol vč. revízie</t>
  </si>
  <si>
    <t>998731201</t>
  </si>
  <si>
    <t>Presun hmôt pre kotolne umiestnené vo výške (hĺbke) do 6 m</t>
  </si>
  <si>
    <t>732219215</t>
  </si>
  <si>
    <t>Montáž zásobníkového ohrievača vody pre ohrev pitnej vody v spojení s kotlami objem 300 l</t>
  </si>
  <si>
    <t>5413000690</t>
  </si>
  <si>
    <t>Stacionárny ohrievač vody s nepriamym ohrevom a objemom 300</t>
  </si>
  <si>
    <t>732331512</t>
  </si>
  <si>
    <t>Nádoba expanzná tlaková s membránou Expanzomat bez poistného ventilu objemu 12 l</t>
  </si>
  <si>
    <t>732331542</t>
  </si>
  <si>
    <t>Nádoba expanzná tlaková s membránou Expanzomat bez poistného ventilu, tlak 10 barov, objem 12 l</t>
  </si>
  <si>
    <t>732331862</t>
  </si>
  <si>
    <t>Montáž expanznej nádoby  tlak 10 barov s vakom objem 12 l</t>
  </si>
  <si>
    <t>732491000</t>
  </si>
  <si>
    <t>Montáž cirkulačného čerpadla DN 15 rozpon 80 mm výtlak do 1,4 m</t>
  </si>
  <si>
    <t>4268157170</t>
  </si>
  <si>
    <t>Cirkulačné čerpadlo 1x230V 50Hz</t>
  </si>
  <si>
    <t>998732201</t>
  </si>
  <si>
    <t>Presun hmôt pre strojovne v objektoch výšky do 6 m</t>
  </si>
  <si>
    <t>722171111</t>
  </si>
  <si>
    <t>Potrubie plasthliníkové 16x2 mm v kotúčoch</t>
  </si>
  <si>
    <t>722171114</t>
  </si>
  <si>
    <t>Potrubie plasthliníkové 26x3 mm v kotúčoch</t>
  </si>
  <si>
    <t>733191301</t>
  </si>
  <si>
    <t>Tlaková skúška plastového potrubia do 32 mm</t>
  </si>
  <si>
    <t>998733201</t>
  </si>
  <si>
    <t>Presun hmôt pre rozvody potrubia v objektoch výšky do 6 m</t>
  </si>
  <si>
    <t>734211111</t>
  </si>
  <si>
    <t>Ventil odvzdušňovací závitový vykurovacích telies do G 3/8</t>
  </si>
  <si>
    <t>734213250</t>
  </si>
  <si>
    <t>Montáž ventilu odvzdušňovacieho závitového automatického G 1/2</t>
  </si>
  <si>
    <t>4849210116</t>
  </si>
  <si>
    <t>Automatický odvzdušňovací ventil, 1/2", PN 10</t>
  </si>
  <si>
    <t>734221513</t>
  </si>
  <si>
    <t>Montáž - ventil regulačný závitový štvorcestný, vč. pripjovacieho šrobenia</t>
  </si>
  <si>
    <t>1376641</t>
  </si>
  <si>
    <t>Pripojovací diel 3000 - rohový</t>
  </si>
  <si>
    <t>1778441</t>
  </si>
  <si>
    <t>Pripojovací diel - rohový</t>
  </si>
  <si>
    <t>734223010</t>
  </si>
  <si>
    <t>Montáž ventilu závitového regulačného G 3/4</t>
  </si>
  <si>
    <t>4849231000</t>
  </si>
  <si>
    <t>Vyvažovací ventil</t>
  </si>
  <si>
    <t>734223208</t>
  </si>
  <si>
    <t>Montáž termostatickej hlavice kvapalinovej jednoduchej</t>
  </si>
  <si>
    <t>5518100042</t>
  </si>
  <si>
    <t>Termostatická hlavica kvapalinová</t>
  </si>
  <si>
    <t>734240010</t>
  </si>
  <si>
    <t>734241215</t>
  </si>
  <si>
    <t>Ventil spätný závitový Ve 3030 - priamy G 1</t>
  </si>
  <si>
    <t>734251124</t>
  </si>
  <si>
    <t>Ventil poistný závitový nízkozdvižný pružinový P 10-237-606, PN 0,6/120st. C ON 13 7031 G 3/4</t>
  </si>
  <si>
    <t>734261225</t>
  </si>
  <si>
    <t>Závitový medzikus Ve 4300 - priamy G 1</t>
  </si>
  <si>
    <t>734291113</t>
  </si>
  <si>
    <t>Ostané armatúry, kohútik plniaci a vypúšťací</t>
  </si>
  <si>
    <t>734291340</t>
  </si>
  <si>
    <t>Montáž filtra závitového G 1</t>
  </si>
  <si>
    <t>30041</t>
  </si>
  <si>
    <t>FLAMCO Clean-SMART 1"</t>
  </si>
  <si>
    <t>5511871590</t>
  </si>
  <si>
    <t>Filter závitový, 1", mosadz</t>
  </si>
  <si>
    <t>734411112</t>
  </si>
  <si>
    <t>Teplomer technický</t>
  </si>
  <si>
    <t>998734201</t>
  </si>
  <si>
    <t>Presun hmôt pre armatúry v objektoch výšky do 6 m</t>
  </si>
  <si>
    <t>735154042</t>
  </si>
  <si>
    <t>Montáž vykurovacieho telesa panelového jednoradového 600 mm/ dĺžky do 1200 mm</t>
  </si>
  <si>
    <t>4848952530</t>
  </si>
  <si>
    <t xml:space="preserve">Vykurovacie teleso doskové 1-radové oceľové 11VK 600x 400 </t>
  </si>
  <si>
    <t>4848952550</t>
  </si>
  <si>
    <t xml:space="preserve">Vykurovacie teleso doskové 1-radové oceľové 11VK 600x 600 </t>
  </si>
  <si>
    <t>4848952570</t>
  </si>
  <si>
    <t xml:space="preserve">Vykurovacie teleso doskové 1-radové oceľové 11VK 600x 800 </t>
  </si>
  <si>
    <t>735154142</t>
  </si>
  <si>
    <t>Montáž vykurovacieho telesa panelového dvojradového výšky 600 mm/ dĺžky do 1200 mm</t>
  </si>
  <si>
    <t>4848953370</t>
  </si>
  <si>
    <t>Vykurovacie teleso doskové 2-radové oceľové 21VK 600x 800 Radik VK</t>
  </si>
  <si>
    <t>4848953390</t>
  </si>
  <si>
    <t>Vykurovacie teleso doskové 2-radové oceľové 21VK 600x1000 Radik VK</t>
  </si>
  <si>
    <t>735158120</t>
  </si>
  <si>
    <t>Vykurovacie telesá panelové, tlaková skúška telesa vodou</t>
  </si>
  <si>
    <t>735162150</t>
  </si>
  <si>
    <t>Montáž vykurovacieho telesa rúrkového výšky 1820 mm</t>
  </si>
  <si>
    <t>4845500945</t>
  </si>
  <si>
    <t>Vykurovací rebrík radiátor 600 x 1650 + el. špirála</t>
  </si>
  <si>
    <t>998735201</t>
  </si>
  <si>
    <t>Presun hmôt pre vykurovacie telesá v objektoch výšky do 6 m</t>
  </si>
  <si>
    <t>HZS000312</t>
  </si>
  <si>
    <t>Vykurovacia skúška</t>
  </si>
  <si>
    <t>hod</t>
  </si>
  <si>
    <t xml:space="preserve">5 - ZTI - Zdravotechnika </t>
  </si>
  <si>
    <t>893301001</t>
  </si>
  <si>
    <t>Osadenie vodomernej šachty železobetónovej, hmotnosti do 3 t</t>
  </si>
  <si>
    <t>5922411000</t>
  </si>
  <si>
    <t>Vodomerná (armatúrna) šachta betónová 1200x900x1800 mm,</t>
  </si>
  <si>
    <t>894431164</t>
  </si>
  <si>
    <t>Montáž revíznej šachty z PVC, DN 400/200 (DN šachty/DN potr. ved.), tlak 40 t, hl. 1700 do 2000mm</t>
  </si>
  <si>
    <t>2860007840</t>
  </si>
  <si>
    <t>Plastový poklop s rámom 1,5t pre revízne šachty DN 400 na PVC hladkú kanalizáciu s predĺžením</t>
  </si>
  <si>
    <t>2860007990</t>
  </si>
  <si>
    <t>Predĺženie revíznej šachty DN 400/2m PVC hladkú kanalizáciu s predĺžením, vš. tesnení</t>
  </si>
  <si>
    <t>2860008010</t>
  </si>
  <si>
    <t>Priebežné dno DN 400, vtok/vývod 160 pre revízne šachty na PVC hladkú kanalizáciu s predĺžením</t>
  </si>
  <si>
    <t>894811011</t>
  </si>
  <si>
    <t>Osadenie žumpy objem 32 m3l</t>
  </si>
  <si>
    <t>5938901700</t>
  </si>
  <si>
    <t>Prefabrikovaná žumpa -  32m3</t>
  </si>
  <si>
    <t>998713201</t>
  </si>
  <si>
    <t>Presun hmôt pre izolácie tepelné v objektoch výšky do 6 m</t>
  </si>
  <si>
    <t>721172215</t>
  </si>
  <si>
    <t>Dodávka a montáž odpadového HT potrubia vodorovného DN 125</t>
  </si>
  <si>
    <t>721172218</t>
  </si>
  <si>
    <t>Dodávka a montáž odpadového HT potrubia vodorovného DN 150</t>
  </si>
  <si>
    <t>721172227</t>
  </si>
  <si>
    <t>Dodávka a montáž odpadového HT potrubia zvislého DN 50</t>
  </si>
  <si>
    <t>721172233</t>
  </si>
  <si>
    <t>Dodávka a montáž odpadového HT potrubia zvislého DN 100</t>
  </si>
  <si>
    <t>721172357</t>
  </si>
  <si>
    <t>Montáž čistiaceho kusu HT potrubia DN 100</t>
  </si>
  <si>
    <t>2860022630</t>
  </si>
  <si>
    <t>HT čistiaci kus DN 100 - PP systém pre rozvod vnútorného odpadu</t>
  </si>
  <si>
    <t>721194105</t>
  </si>
  <si>
    <t>Zriadenie prípojky na potrubí vyvedenie a upevnenie odpadových výpustiek D 50x1, 8</t>
  </si>
  <si>
    <t>721194109</t>
  </si>
  <si>
    <t>Zriadenie prípojky na potrubí vyvedenie a upevnenie odpadových výpustiek D 110x2, 3</t>
  </si>
  <si>
    <t>721274103</t>
  </si>
  <si>
    <t>Ventilačné hlavice strešná - plastové DN 100 HUL 810</t>
  </si>
  <si>
    <t>721274110</t>
  </si>
  <si>
    <t>Montáž privzdušňovacích hlavíc - iných typov DN 50</t>
  </si>
  <si>
    <t>2860023210</t>
  </si>
  <si>
    <t>Privzdušňovací ventil - PP systém pre rozvod vnútorného odpadu</t>
  </si>
  <si>
    <t>721290123</t>
  </si>
  <si>
    <t>Ostatné - skúška tesnosti kanalizácie v objektoch dymom do DN 300</t>
  </si>
  <si>
    <t>998721201</t>
  </si>
  <si>
    <t>Presun hmôt pre vnútornú kanalizáciu v objektoch výšky do 6 m</t>
  </si>
  <si>
    <t>722130213</t>
  </si>
  <si>
    <t>Potrubie z oceľ.rúr pozink. DN 32</t>
  </si>
  <si>
    <t>Potrubie plasthliníkové HERZ 20x2 mm v kotúčoch</t>
  </si>
  <si>
    <t>Potrubie plasthliníkové HERZ 26x3 mm v kotúčoch</t>
  </si>
  <si>
    <t>Potrubie plasthliníkové HERZ 32x3,0 mm v kotúčoch</t>
  </si>
  <si>
    <t>722171215</t>
  </si>
  <si>
    <t>Potrubie z plastických hmôt z PE D 50/5, 4</t>
  </si>
  <si>
    <t>722190401</t>
  </si>
  <si>
    <t>Vyvedenie a upevnenie výpustky DN 15</t>
  </si>
  <si>
    <t>722190403</t>
  </si>
  <si>
    <t>Vyvedenie a upevnenie výpustky DN 25</t>
  </si>
  <si>
    <t>Guľový kohút  DN25</t>
  </si>
  <si>
    <t>722250005</t>
  </si>
  <si>
    <t>Montáž hydrantového systému s tvarovo stálou hadicou D 25</t>
  </si>
  <si>
    <t>4493202990</t>
  </si>
  <si>
    <t>Hydrantový systém s tvarovo stálou hadicou D 25</t>
  </si>
  <si>
    <t>722290226</t>
  </si>
  <si>
    <t>Tlaková skúška vodovodného potrubia závitového do DN 50</t>
  </si>
  <si>
    <t>722290234</t>
  </si>
  <si>
    <t>Prepláchnutie a dezinfekcia vodovodného potrubia do DN 80</t>
  </si>
  <si>
    <t>725119309</t>
  </si>
  <si>
    <t>Montáž záchodovej misy kombinovanej s šikmým odpadom</t>
  </si>
  <si>
    <t>6424310482</t>
  </si>
  <si>
    <t>Kombinované WC keramické</t>
  </si>
  <si>
    <t>725219401</t>
  </si>
  <si>
    <t>Montáž umývadla na skrutky do muriva, bez výtokovej armatúry</t>
  </si>
  <si>
    <t>6420136680</t>
  </si>
  <si>
    <t>Umývadlo keramické, biela</t>
  </si>
  <si>
    <t>725229116</t>
  </si>
  <si>
    <t>Montáž vane akrylátovej klasickej 200x90, bez výtokovej armatúry</t>
  </si>
  <si>
    <t>6420139060</t>
  </si>
  <si>
    <t>Vaňa akrylátová,, biela</t>
  </si>
  <si>
    <t>725319121</t>
  </si>
  <si>
    <t>Montáž kuchynských drezov jednoduchých, ostatných typov okrúhlych , bez výtokových armatúr hranatých</t>
  </si>
  <si>
    <t>5523134500</t>
  </si>
  <si>
    <t>Drez antikorový s odkvapovou doskou</t>
  </si>
  <si>
    <t>725819402</t>
  </si>
  <si>
    <t>Montáž ventilu bez pripojovacej rúrky G 1/2</t>
  </si>
  <si>
    <t>5514100500</t>
  </si>
  <si>
    <t>Ventil pre zariadenia rohový 1/2"</t>
  </si>
  <si>
    <t>725829601</t>
  </si>
  <si>
    <t>Montáž batérií umývadlových/drezových stojankových pákových alebo klasických</t>
  </si>
  <si>
    <t>5513006030</t>
  </si>
  <si>
    <t>Umývadlová stojanková páková batéria</t>
  </si>
  <si>
    <t>5513006570</t>
  </si>
  <si>
    <t>Drezová batéria stojanková</t>
  </si>
  <si>
    <t>725839210</t>
  </si>
  <si>
    <t>Montáž batérie vaňovej stojánkovej jednodierovej</t>
  </si>
  <si>
    <t>5514652580</t>
  </si>
  <si>
    <t>Vaňová batéria páková sprchová</t>
  </si>
  <si>
    <t>725869302</t>
  </si>
  <si>
    <t>Montáž zápachovej uzávierky pre zariaďovacie predmety, umývadlová do D 50</t>
  </si>
  <si>
    <t>2863120292</t>
  </si>
  <si>
    <t>Uniflex, D 50, kompletačnými krytkami 212x156x142, plast, sanitárny systém</t>
  </si>
  <si>
    <t>725869311</t>
  </si>
  <si>
    <t>Montáž zápachovej uzávierky pre zariaďovacie predmety, drezová do D 50 (pre jeden drez)</t>
  </si>
  <si>
    <t>2863120185</t>
  </si>
  <si>
    <t>Drezový odtok D 50</t>
  </si>
  <si>
    <t>725869321</t>
  </si>
  <si>
    <t>Montáž zápachovej uzávierky pre zariaďovacie predmety, pračkovej  do D 50</t>
  </si>
  <si>
    <t>2863120236</t>
  </si>
  <si>
    <t>Odpadový komplet pre pračku, D 50, plast</t>
  </si>
  <si>
    <t>725869330</t>
  </si>
  <si>
    <t>Montáž zápachovej uzávierky pre zariaďovacie predmety, vaňovej  do D 50</t>
  </si>
  <si>
    <t>2863120323</t>
  </si>
  <si>
    <t>Zápachová uzávierka, vodorovný vtok a výtok, d 56, 56/56 mm, plast,</t>
  </si>
  <si>
    <t>998725201</t>
  </si>
  <si>
    <t>Presun hmôt pre zariaďovacie predmety v objektoch výšky do 6 m</t>
  </si>
  <si>
    <t>Zemné práce, ručný/strojný výkop, lôžko z piesku - frakcia 0-4mm, obsyp, zásyp, zhutnenie</t>
  </si>
  <si>
    <t>6 - Spevnené plochy a parkovisko</t>
  </si>
  <si>
    <t xml:space="preserve">    1 - Zemné práce</t>
  </si>
  <si>
    <t xml:space="preserve">    2 - Zakladanie</t>
  </si>
  <si>
    <t xml:space="preserve">    5 - Komunikácie</t>
  </si>
  <si>
    <t xml:space="preserve">    8 - Rúrové vedenie</t>
  </si>
  <si>
    <t>111101101</t>
  </si>
  <si>
    <t>Odstránenie travín a tŕstia s príp. nutným premiestnením a s uložením na hromady do 50 m, pri celkovej ploche do 1000m2</t>
  </si>
  <si>
    <t>1175793657</t>
  </si>
  <si>
    <t>113107141</t>
  </si>
  <si>
    <t>Odstránenie krytuv ploche do 200 m2 asfaltového, hr. vrstvy do 50 mm,  -0,09800t</t>
  </si>
  <si>
    <t>1931490291</t>
  </si>
  <si>
    <t>122102201</t>
  </si>
  <si>
    <t>Odkopávka a prekopávka nezapažená pre cesty v horninách 1 a 2 do 100 m3</t>
  </si>
  <si>
    <t>-358922636</t>
  </si>
  <si>
    <t>162201102</t>
  </si>
  <si>
    <t>Vodorovné premiestnenie výkopku z horniny 1-4 nad 20-50m</t>
  </si>
  <si>
    <t>-1998174819</t>
  </si>
  <si>
    <t>167101101</t>
  </si>
  <si>
    <t>Nakladanie neuľahnutého výkopku z hornín tr.1-4 do 100 m3</t>
  </si>
  <si>
    <t>-1330663039</t>
  </si>
  <si>
    <t>171101131</t>
  </si>
  <si>
    <t>Uloženie sypaniny do násypu  nesúdržných a súdržných hornín striedavo ukladaných</t>
  </si>
  <si>
    <t>-588369578</t>
  </si>
  <si>
    <t>174101001</t>
  </si>
  <si>
    <t>Zásyp kanalizačného potrubia štrkopieskom do 100 m3</t>
  </si>
  <si>
    <t>-508534315</t>
  </si>
  <si>
    <t>5833116600</t>
  </si>
  <si>
    <t xml:space="preserve">Kamenivo ťažené drobné 0-4 </t>
  </si>
  <si>
    <t>1023469563</t>
  </si>
  <si>
    <t>180402111</t>
  </si>
  <si>
    <t>Založenie trávnika parkového výsevom v rovine do 1:5</t>
  </si>
  <si>
    <t>1368738723</t>
  </si>
  <si>
    <t>0057211200</t>
  </si>
  <si>
    <t>Trávové semeno - parková zmes</t>
  </si>
  <si>
    <t>1527130842</t>
  </si>
  <si>
    <t>21275220000</t>
  </si>
  <si>
    <t xml:space="preserve">Montáž rúry DN 150 mm, so štrkovým lôžkom v otvorenom výkope </t>
  </si>
  <si>
    <t>413381149</t>
  </si>
  <si>
    <t>28615500000</t>
  </si>
  <si>
    <t>Rúra PVC DN150</t>
  </si>
  <si>
    <t>1389422751</t>
  </si>
  <si>
    <t>Komunikácie</t>
  </si>
  <si>
    <t>564271111</t>
  </si>
  <si>
    <t>Podklad alebo podsyp zo štrkopiesku s rozprestretím, vlhčením a zhutnením, po zhutnení hr. 250 mm</t>
  </si>
  <si>
    <t>-477584273</t>
  </si>
  <si>
    <t>564861111</t>
  </si>
  <si>
    <t>Podklad zo štrkodrviny s rozprestretím a zhutnením, po zhutnení hr. 200 mm</t>
  </si>
  <si>
    <t>-1727848348</t>
  </si>
  <si>
    <t>577134111a</t>
  </si>
  <si>
    <t>Cementom stmelená zmes CBG8 C8/10 hr. 150mm</t>
  </si>
  <si>
    <t>1837778344</t>
  </si>
  <si>
    <t>596911112</t>
  </si>
  <si>
    <t>Kladenie zámkovej dlažby  hr. 6 cm pre peších nad 20 m2</t>
  </si>
  <si>
    <t>1773354197</t>
  </si>
  <si>
    <t>5922901380</t>
  </si>
  <si>
    <t>Zámková dlažba 6 cm, svetlosivá (10/10, 10/20, 20/20, 30/20, 30/30)</t>
  </si>
  <si>
    <t>-815554961</t>
  </si>
  <si>
    <t>59229013803</t>
  </si>
  <si>
    <t>Betónová dlažba 6 cm, svetlosivá (10/10, 10/20, 20/20, 30/20, 30/30)</t>
  </si>
  <si>
    <t>839823175</t>
  </si>
  <si>
    <t>5969111124</t>
  </si>
  <si>
    <t>Kladenie betónovej dlažby  hr. 6 cm nad 20 m2</t>
  </si>
  <si>
    <t>349715399</t>
  </si>
  <si>
    <t>599142111</t>
  </si>
  <si>
    <t>Úprava zálievky dilatačných alebo pracovných škár hĺbky do 40 mm, šírky nad 20 do 40 mm</t>
  </si>
  <si>
    <t>-932732772</t>
  </si>
  <si>
    <t>Rúrové vedenie</t>
  </si>
  <si>
    <t>894410000</t>
  </si>
  <si>
    <t xml:space="preserve">Osadenie kanalizačnej šachty </t>
  </si>
  <si>
    <t>2060339864</t>
  </si>
  <si>
    <t>5922386500a</t>
  </si>
  <si>
    <t xml:space="preserve">Kanalizačná šachta spádova </t>
  </si>
  <si>
    <t>1194522538</t>
  </si>
  <si>
    <t>895991143d</t>
  </si>
  <si>
    <t xml:space="preserve">Osadenie PVC kanalizačného potrubia DN 400 do pieskového lôžka </t>
  </si>
  <si>
    <t>1762705964</t>
  </si>
  <si>
    <t>2860007290</t>
  </si>
  <si>
    <t>Kanalizačné PVC potrubie DN 400</t>
  </si>
  <si>
    <t>-753853099</t>
  </si>
  <si>
    <t>2860007350</t>
  </si>
  <si>
    <t xml:space="preserve">PP uličná vpusť DN 400, výška 1,0 m    </t>
  </si>
  <si>
    <t>1018022734</t>
  </si>
  <si>
    <t>895991144</t>
  </si>
  <si>
    <t>Osadenie polypropylénovej uličnej vpuste DN 400</t>
  </si>
  <si>
    <t>1712004003</t>
  </si>
  <si>
    <t>914001111</t>
  </si>
  <si>
    <t>Osadenie a montáž cestnej zvislej dopravnej značky na stľpik, stľp, konzolu alebo objekt</t>
  </si>
  <si>
    <t>-1889940712</t>
  </si>
  <si>
    <t>40447780001</t>
  </si>
  <si>
    <t>Dopravná značka - stĺpik 4m</t>
  </si>
  <si>
    <t>596263726</t>
  </si>
  <si>
    <t>404477800012</t>
  </si>
  <si>
    <t>Objímka 160mm</t>
  </si>
  <si>
    <t>1985088265</t>
  </si>
  <si>
    <t>404477800013</t>
  </si>
  <si>
    <t>Stĺpik viečko 160mm</t>
  </si>
  <si>
    <t>-204717920</t>
  </si>
  <si>
    <t>404477800014</t>
  </si>
  <si>
    <t>Stĺpik Zn 160mm/bm</t>
  </si>
  <si>
    <t>1026323785</t>
  </si>
  <si>
    <t>915711111</t>
  </si>
  <si>
    <t>Vodorovné značenie krytu striekané farbou deliacich čiar šírky 125 mm</t>
  </si>
  <si>
    <t>-771873201</t>
  </si>
  <si>
    <t>915719111</t>
  </si>
  <si>
    <t>Príplatok k cene za reflexnú úpravu balotinovú deliacich čiar šírky 125 mm</t>
  </si>
  <si>
    <t>1590214715</t>
  </si>
  <si>
    <t>915791111</t>
  </si>
  <si>
    <t>Predznačenie pre značenie striekané farbou z náterových hmôt deliace čiary, vodiace prúžky</t>
  </si>
  <si>
    <t>754384251</t>
  </si>
  <si>
    <t>916561111</t>
  </si>
  <si>
    <t xml:space="preserve">Osadenie záhonového alebo parkového obrubníka betón., do lôžka z bet. pros. tr. C 12/15 s bočnou oporou </t>
  </si>
  <si>
    <t>978763976</t>
  </si>
  <si>
    <t>5921954660</t>
  </si>
  <si>
    <t>Premac  OBRUBNÍK PARKOVÝ 100x20x5 cm SIVY</t>
  </si>
  <si>
    <t>-1382011211</t>
  </si>
  <si>
    <t>917762111</t>
  </si>
  <si>
    <t>Osadenie cestného obrubníka betónového ležatého do lôžka z betónu prosteho tr. C 12/15 s bočnou oporou</t>
  </si>
  <si>
    <t>-2069781021</t>
  </si>
  <si>
    <t>5922903060</t>
  </si>
  <si>
    <t>SEMMELROCK Obrubník cestný 100/25/15 cm, sivá</t>
  </si>
  <si>
    <t>126741262</t>
  </si>
  <si>
    <t>919735111</t>
  </si>
  <si>
    <t>Rezanie existujúceho asfaltového krytu alebo podkladu hĺbky do 50 mm</t>
  </si>
  <si>
    <t>1147778456</t>
  </si>
  <si>
    <t>976016111</t>
  </si>
  <si>
    <t>Vybúranie betónových žľabov,  -0,34500t</t>
  </si>
  <si>
    <t>2035157207</t>
  </si>
  <si>
    <t>979084216</t>
  </si>
  <si>
    <t>Vodorovná doprava vybúraných hmôt po suchu bez naloženia, ale so zložením na vzdialenosť do 5 km</t>
  </si>
  <si>
    <t>-1120806475</t>
  </si>
  <si>
    <t>979084219</t>
  </si>
  <si>
    <t>Príplatok k cene za každých ďalších aj začatých 5 km nad 5 km</t>
  </si>
  <si>
    <t>1198528257</t>
  </si>
  <si>
    <t>979084419</t>
  </si>
  <si>
    <t>Príplatok k cene za každý ďalší i začatý 1 km</t>
  </si>
  <si>
    <t>1053822545</t>
  </si>
  <si>
    <t>7 - Elektrická prípojka</t>
  </si>
  <si>
    <t xml:space="preserve">    3 - Zvislé a kompletné konštrukcie</t>
  </si>
  <si>
    <t xml:space="preserve">    46-M - Zemné práce vykonávané pri externých montážnych prácach</t>
  </si>
  <si>
    <t>210011444</t>
  </si>
  <si>
    <t xml:space="preserve">Chránička delená </t>
  </si>
  <si>
    <t>Y7-133103</t>
  </si>
  <si>
    <t>Elektromerový rozvádzač RE 1.0 5xK801 5x25AP0</t>
  </si>
  <si>
    <t>286130072200</t>
  </si>
  <si>
    <t>KF 09200 BB rúrka 200 ohybná, bezhalogénová, červená</t>
  </si>
  <si>
    <t>210800122</t>
  </si>
  <si>
    <t>Kábel medený uložený voľne CYKY 450/750 V 5x6</t>
  </si>
  <si>
    <t>341110002200</t>
  </si>
  <si>
    <t>Kábel medený CYKY 5x6 mm2</t>
  </si>
  <si>
    <t>210902483</t>
  </si>
  <si>
    <t>Kábel hliníkový silový, uložený v rúrke NAYY 0,6/1 kV 4x70 pre vonkajšie práce</t>
  </si>
  <si>
    <t>341110034200.S</t>
  </si>
  <si>
    <t>Kábel hliníkový NAYY 4x70 SM mm2</t>
  </si>
  <si>
    <t>46-M</t>
  </si>
  <si>
    <t>Zemné práce vykonávané pri externých montážnych prácach</t>
  </si>
  <si>
    <t>460202533</t>
  </si>
  <si>
    <t>Hĺbenie káblovej ryhy strojne 60 cm širokej a 100 cm hlbokej, v zemine triedy 3</t>
  </si>
  <si>
    <t>460420041</t>
  </si>
  <si>
    <t>Zriadenie káblového lôžka z piesku a cementu bez zakrytia, v ryhe šírky do 100 cm, hr. vrstvy 12 cm</t>
  </si>
  <si>
    <t>583310000100</t>
  </si>
  <si>
    <t>Kamenivo ťažené drobné frakcia 0-1 mm, STN EN 12620 + A1</t>
  </si>
  <si>
    <t>585220000500</t>
  </si>
  <si>
    <t>Cement troskoportlandský CEM II/B-S 42,5 balený</t>
  </si>
  <si>
    <t>KTR000000883</t>
  </si>
  <si>
    <t>Chránička káblová KOPOFLEX 110mm 450N HDPE červená</t>
  </si>
  <si>
    <t>460490012</t>
  </si>
  <si>
    <t>Rozvinutie a uloženie výstražnej fólie z PVC do ryhy, šírka do 33 cm</t>
  </si>
  <si>
    <t>283230008000</t>
  </si>
  <si>
    <t>Výstražná fóla PE, šxhr 300x0,1 mm, dĺ. 250 m, farba červená</t>
  </si>
  <si>
    <t>460560533</t>
  </si>
  <si>
    <t>Ručný zásyp nezap. káblovej ryhy bez zhutn. zeminy, 60 cm širokej, 100 cm hlbokej v zemine tr. 3</t>
  </si>
  <si>
    <t>460620001</t>
  </si>
  <si>
    <t>Položenie mačiny, založenie,upevnenie,ubitie drevenou ubíjačkou,postrek hadicou,sklon terénu do 1:5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</si>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</sst>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10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6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4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9" fillId="0" borderId="12" xfId="0" applyNumberFormat="1" applyFont="1" applyBorder="1" applyAlignment="1" applyProtection="1"/>
    <xf numFmtId="167" fontId="30" fillId="0" borderId="0" xfId="0" applyNumberFormat="1" applyFont="1" applyAlignment="1">
      <alignment vertical="center"/>
    </xf>
    <xf numFmtId="0" fontId="7" fillId="0" borderId="3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167" fontId="6" fillId="0" borderId="0" xfId="0" applyNumberFormat="1" applyFont="1" applyAlignment="1" applyProtection="1"/>
    <xf numFmtId="0" fontId="7" fillId="0" borderId="3" xfId="0" applyFont="1" applyBorder="1" applyAlignment="1"/>
    <xf numFmtId="0" fontId="7" fillId="0" borderId="14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0" fontId="7" fillId="0" borderId="15" xfId="0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167" fontId="19" fillId="2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</xf>
    <xf numFmtId="49" fontId="31" fillId="0" borderId="22" xfId="0" applyNumberFormat="1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center" vertical="center" wrapText="1"/>
    </xf>
    <xf numFmtId="167" fontId="31" fillId="0" borderId="22" xfId="0" applyNumberFormat="1" applyFont="1" applyBorder="1" applyAlignment="1" applyProtection="1">
      <alignment vertical="center"/>
    </xf>
    <xf numFmtId="167" fontId="31" fillId="2" borderId="22" xfId="0" applyNumberFormat="1" applyFont="1" applyFill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</xf>
    <xf numFmtId="0" fontId="32" fillId="0" borderId="3" xfId="0" applyFont="1" applyBorder="1" applyAlignment="1">
      <alignment vertical="center"/>
    </xf>
    <xf numFmtId="0" fontId="31" fillId="2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 applyProtection="1">
      <alignment horizontal="center" vertical="center"/>
    </xf>
    <xf numFmtId="0" fontId="20" fillId="2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0" fillId="0" borderId="20" xfId="0" applyNumberFormat="1" applyFont="1" applyBorder="1" applyAlignment="1" applyProtection="1">
      <alignment vertical="center"/>
    </xf>
    <xf numFmtId="0" fontId="20" fillId="0" borderId="21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20" xfId="0" applyFont="1" applyBorder="1" applyAlignment="1" applyProtection="1">
      <alignment horizontal="left" vertical="center"/>
    </xf>
    <xf numFmtId="0" fontId="8" fillId="0" borderId="20" xfId="0" applyFont="1" applyBorder="1" applyAlignment="1" applyProtection="1">
      <alignment vertical="center"/>
    </xf>
    <xf numFmtId="4" fontId="8" fillId="0" borderId="20" xfId="0" applyNumberFormat="1" applyFont="1" applyBorder="1" applyAlignment="1" applyProtection="1">
      <alignment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 applyProtection="1">
      <alignment horizontal="left"/>
    </xf>
    <xf numFmtId="167" fontId="8" fillId="0" borderId="0" xfId="0" applyNumberFormat="1" applyFont="1" applyAlignment="1" applyProtection="1"/>
    <xf numFmtId="0" fontId="0" fillId="0" borderId="0" xfId="0"/>
    <xf numFmtId="4" fontId="15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4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left"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3"/>
  <sheetViews>
    <sheetView showGridLines="0" tabSelected="1" workbookViewId="0"/>
  </sheetViews>
  <sheetFormatPr defaultRowHeight="10.3"/>
  <cols>
    <col min="1" max="1" width="8.36328125" style="1" customWidth="1"/>
    <col min="2" max="2" width="1.6328125" style="1" customWidth="1"/>
    <col min="3" max="3" width="4.1796875" style="1" customWidth="1"/>
    <col min="4" max="33" width="2.6328125" style="1" customWidth="1"/>
    <col min="34" max="34" width="3.36328125" style="1" customWidth="1"/>
    <col min="35" max="35" width="31.6328125" style="1" customWidth="1"/>
    <col min="36" max="37" width="2.453125" style="1" customWidth="1"/>
    <col min="38" max="38" width="8.36328125" style="1" customWidth="1"/>
    <col min="39" max="39" width="3.36328125" style="1" customWidth="1"/>
    <col min="40" max="40" width="13.36328125" style="1" customWidth="1"/>
    <col min="41" max="41" width="7.453125" style="1" customWidth="1"/>
    <col min="42" max="42" width="4.1796875" style="1" customWidth="1"/>
    <col min="43" max="43" width="15.6328125" style="1" hidden="1" customWidth="1"/>
    <col min="44" max="44" width="13.6328125" style="1" customWidth="1"/>
    <col min="45" max="47" width="25.81640625" style="1" hidden="1" customWidth="1"/>
    <col min="48" max="49" width="21.6328125" style="1" hidden="1" customWidth="1"/>
    <col min="50" max="51" width="25" style="1" hidden="1" customWidth="1"/>
    <col min="52" max="52" width="21.6328125" style="1" hidden="1" customWidth="1"/>
    <col min="53" max="53" width="19.1796875" style="1" hidden="1" customWidth="1"/>
    <col min="54" max="54" width="25" style="1" hidden="1" customWidth="1"/>
    <col min="55" max="55" width="21.6328125" style="1" hidden="1" customWidth="1"/>
    <col min="56" max="56" width="19.1796875" style="1" hidden="1" customWidth="1"/>
    <col min="57" max="57" width="66.453125" style="1" customWidth="1"/>
    <col min="71" max="91" width="9.36328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s="1" customFormat="1" ht="37" customHeight="1"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S2" s="14" t="s">
        <v>6</v>
      </c>
      <c r="BT2" s="14" t="s">
        <v>7</v>
      </c>
    </row>
    <row r="3" spans="1:74" s="1" customFormat="1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5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6</v>
      </c>
    </row>
    <row r="5" spans="1:74" s="1" customFormat="1" ht="12" customHeight="1">
      <c r="B5" s="18"/>
      <c r="C5" s="19"/>
      <c r="D5" s="23" t="s">
        <v>11</v>
      </c>
      <c r="E5" s="19"/>
      <c r="F5" s="19"/>
      <c r="G5" s="19"/>
      <c r="H5" s="19"/>
      <c r="I5" s="19"/>
      <c r="J5" s="19"/>
      <c r="K5" s="223" t="s">
        <v>12</v>
      </c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19"/>
      <c r="AQ5" s="19"/>
      <c r="AR5" s="17"/>
      <c r="BE5" s="220" t="s">
        <v>13</v>
      </c>
      <c r="BS5" s="14" t="s">
        <v>6</v>
      </c>
    </row>
    <row r="6" spans="1:74" s="1" customFormat="1" ht="37" customHeight="1">
      <c r="B6" s="18"/>
      <c r="C6" s="19"/>
      <c r="D6" s="25" t="s">
        <v>14</v>
      </c>
      <c r="E6" s="19"/>
      <c r="F6" s="19"/>
      <c r="G6" s="19"/>
      <c r="H6" s="19"/>
      <c r="I6" s="19"/>
      <c r="J6" s="19"/>
      <c r="K6" s="225" t="s">
        <v>15</v>
      </c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19"/>
      <c r="AQ6" s="19"/>
      <c r="AR6" s="17"/>
      <c r="BE6" s="221"/>
      <c r="BS6" s="14" t="s">
        <v>6</v>
      </c>
    </row>
    <row r="7" spans="1:74" s="1" customFormat="1" ht="12" customHeight="1">
      <c r="B7" s="18"/>
      <c r="C7" s="19"/>
      <c r="D7" s="26" t="s">
        <v>16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6" t="s">
        <v>17</v>
      </c>
      <c r="AL7" s="19"/>
      <c r="AM7" s="19"/>
      <c r="AN7" s="24" t="s">
        <v>1</v>
      </c>
      <c r="AO7" s="19"/>
      <c r="AP7" s="19"/>
      <c r="AQ7" s="19"/>
      <c r="AR7" s="17"/>
      <c r="BE7" s="221"/>
      <c r="BS7" s="14" t="s">
        <v>6</v>
      </c>
    </row>
    <row r="8" spans="1:74" s="1" customFormat="1" ht="12" customHeight="1">
      <c r="B8" s="18"/>
      <c r="C8" s="19"/>
      <c r="D8" s="26" t="s">
        <v>18</v>
      </c>
      <c r="E8" s="19"/>
      <c r="F8" s="19"/>
      <c r="G8" s="19"/>
      <c r="H8" s="19"/>
      <c r="I8" s="19"/>
      <c r="J8" s="19"/>
      <c r="K8" s="24" t="s">
        <v>19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6" t="s">
        <v>20</v>
      </c>
      <c r="AL8" s="19"/>
      <c r="AM8" s="19"/>
      <c r="AN8" s="27" t="s">
        <v>21</v>
      </c>
      <c r="AO8" s="19"/>
      <c r="AP8" s="19"/>
      <c r="AQ8" s="19"/>
      <c r="AR8" s="17"/>
      <c r="BE8" s="221"/>
      <c r="BS8" s="14" t="s">
        <v>6</v>
      </c>
    </row>
    <row r="9" spans="1:74" s="1" customFormat="1" ht="14.5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21"/>
      <c r="BS9" s="14" t="s">
        <v>6</v>
      </c>
    </row>
    <row r="10" spans="1:74" s="1" customFormat="1" ht="12" customHeight="1">
      <c r="B10" s="18"/>
      <c r="C10" s="19"/>
      <c r="D10" s="26" t="s">
        <v>22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6" t="s">
        <v>23</v>
      </c>
      <c r="AL10" s="19"/>
      <c r="AM10" s="19"/>
      <c r="AN10" s="24" t="s">
        <v>1</v>
      </c>
      <c r="AO10" s="19"/>
      <c r="AP10" s="19"/>
      <c r="AQ10" s="19"/>
      <c r="AR10" s="17"/>
      <c r="BE10" s="221"/>
      <c r="BS10" s="14" t="s">
        <v>6</v>
      </c>
    </row>
    <row r="11" spans="1:74" s="1" customFormat="1" ht="18.45" customHeight="1">
      <c r="B11" s="18"/>
      <c r="C11" s="19"/>
      <c r="D11" s="19"/>
      <c r="E11" s="24" t="s">
        <v>19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6" t="s">
        <v>24</v>
      </c>
      <c r="AL11" s="19"/>
      <c r="AM11" s="19"/>
      <c r="AN11" s="24" t="s">
        <v>1</v>
      </c>
      <c r="AO11" s="19"/>
      <c r="AP11" s="19"/>
      <c r="AQ11" s="19"/>
      <c r="AR11" s="17"/>
      <c r="BE11" s="221"/>
      <c r="BS11" s="14" t="s">
        <v>6</v>
      </c>
    </row>
    <row r="12" spans="1:74" s="1" customFormat="1" ht="7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21"/>
      <c r="BS12" s="14" t="s">
        <v>6</v>
      </c>
    </row>
    <row r="13" spans="1:74" s="1" customFormat="1" ht="12" customHeight="1">
      <c r="B13" s="18"/>
      <c r="C13" s="19"/>
      <c r="D13" s="26" t="s">
        <v>25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6" t="s">
        <v>23</v>
      </c>
      <c r="AL13" s="19"/>
      <c r="AM13" s="19"/>
      <c r="AN13" s="28" t="s">
        <v>26</v>
      </c>
      <c r="AO13" s="19"/>
      <c r="AP13" s="19"/>
      <c r="AQ13" s="19"/>
      <c r="AR13" s="17"/>
      <c r="BE13" s="221"/>
      <c r="BS13" s="14" t="s">
        <v>6</v>
      </c>
    </row>
    <row r="14" spans="1:74" ht="12.45">
      <c r="B14" s="18"/>
      <c r="C14" s="19"/>
      <c r="D14" s="19"/>
      <c r="E14" s="226" t="s">
        <v>26</v>
      </c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  <c r="AA14" s="227"/>
      <c r="AB14" s="227"/>
      <c r="AC14" s="227"/>
      <c r="AD14" s="227"/>
      <c r="AE14" s="227"/>
      <c r="AF14" s="227"/>
      <c r="AG14" s="227"/>
      <c r="AH14" s="227"/>
      <c r="AI14" s="227"/>
      <c r="AJ14" s="227"/>
      <c r="AK14" s="26" t="s">
        <v>24</v>
      </c>
      <c r="AL14" s="19"/>
      <c r="AM14" s="19"/>
      <c r="AN14" s="28" t="s">
        <v>26</v>
      </c>
      <c r="AO14" s="19"/>
      <c r="AP14" s="19"/>
      <c r="AQ14" s="19"/>
      <c r="AR14" s="17"/>
      <c r="BE14" s="221"/>
      <c r="BS14" s="14" t="s">
        <v>6</v>
      </c>
    </row>
    <row r="15" spans="1:74" s="1" customFormat="1" ht="7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21"/>
      <c r="BS15" s="14" t="s">
        <v>4</v>
      </c>
    </row>
    <row r="16" spans="1:74" s="1" customFormat="1" ht="12" customHeight="1">
      <c r="B16" s="18"/>
      <c r="C16" s="19"/>
      <c r="D16" s="26" t="s">
        <v>27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6" t="s">
        <v>23</v>
      </c>
      <c r="AL16" s="19"/>
      <c r="AM16" s="19"/>
      <c r="AN16" s="24" t="s">
        <v>28</v>
      </c>
      <c r="AO16" s="19"/>
      <c r="AP16" s="19"/>
      <c r="AQ16" s="19"/>
      <c r="AR16" s="17"/>
      <c r="BE16" s="221"/>
      <c r="BS16" s="14" t="s">
        <v>4</v>
      </c>
    </row>
    <row r="17" spans="1:71" s="1" customFormat="1" ht="18.45" customHeight="1">
      <c r="B17" s="18"/>
      <c r="C17" s="19"/>
      <c r="D17" s="19"/>
      <c r="E17" s="24" t="s">
        <v>29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6" t="s">
        <v>24</v>
      </c>
      <c r="AL17" s="19"/>
      <c r="AM17" s="19"/>
      <c r="AN17" s="24" t="s">
        <v>1</v>
      </c>
      <c r="AO17" s="19"/>
      <c r="AP17" s="19"/>
      <c r="AQ17" s="19"/>
      <c r="AR17" s="17"/>
      <c r="BE17" s="221"/>
      <c r="BS17" s="14" t="s">
        <v>30</v>
      </c>
    </row>
    <row r="18" spans="1:71" s="1" customFormat="1" ht="7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21"/>
      <c r="BS18" s="14" t="s">
        <v>31</v>
      </c>
    </row>
    <row r="19" spans="1:71" s="1" customFormat="1" ht="12" customHeight="1">
      <c r="B19" s="18"/>
      <c r="C19" s="19"/>
      <c r="D19" s="26" t="s">
        <v>32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6" t="s">
        <v>23</v>
      </c>
      <c r="AL19" s="19"/>
      <c r="AM19" s="19"/>
      <c r="AN19" s="24" t="s">
        <v>1</v>
      </c>
      <c r="AO19" s="19"/>
      <c r="AP19" s="19"/>
      <c r="AQ19" s="19"/>
      <c r="AR19" s="17"/>
      <c r="BE19" s="221"/>
      <c r="BS19" s="14" t="s">
        <v>31</v>
      </c>
    </row>
    <row r="20" spans="1:71" s="1" customFormat="1" ht="18.45" customHeight="1">
      <c r="B20" s="18"/>
      <c r="C20" s="19"/>
      <c r="D20" s="19"/>
      <c r="E20" s="24" t="s">
        <v>33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6" t="s">
        <v>24</v>
      </c>
      <c r="AL20" s="19"/>
      <c r="AM20" s="19"/>
      <c r="AN20" s="24" t="s">
        <v>1</v>
      </c>
      <c r="AO20" s="19"/>
      <c r="AP20" s="19"/>
      <c r="AQ20" s="19"/>
      <c r="AR20" s="17"/>
      <c r="BE20" s="221"/>
      <c r="BS20" s="14" t="s">
        <v>30</v>
      </c>
    </row>
    <row r="21" spans="1:71" s="1" customFormat="1" ht="7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21"/>
    </row>
    <row r="22" spans="1:71" s="1" customFormat="1" ht="12" customHeight="1">
      <c r="B22" s="18"/>
      <c r="C22" s="19"/>
      <c r="D22" s="26" t="s">
        <v>34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21"/>
    </row>
    <row r="23" spans="1:71" s="1" customFormat="1" ht="16.5" customHeight="1">
      <c r="B23" s="18"/>
      <c r="C23" s="19"/>
      <c r="D23" s="19"/>
      <c r="E23" s="228" t="s">
        <v>1</v>
      </c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  <c r="AA23" s="228"/>
      <c r="AB23" s="228"/>
      <c r="AC23" s="228"/>
      <c r="AD23" s="228"/>
      <c r="AE23" s="228"/>
      <c r="AF23" s="228"/>
      <c r="AG23" s="228"/>
      <c r="AH23" s="228"/>
      <c r="AI23" s="228"/>
      <c r="AJ23" s="228"/>
      <c r="AK23" s="228"/>
      <c r="AL23" s="228"/>
      <c r="AM23" s="228"/>
      <c r="AN23" s="228"/>
      <c r="AO23" s="19"/>
      <c r="AP23" s="19"/>
      <c r="AQ23" s="19"/>
      <c r="AR23" s="17"/>
      <c r="BE23" s="221"/>
    </row>
    <row r="24" spans="1:71" s="1" customFormat="1" ht="7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21"/>
    </row>
    <row r="25" spans="1:71" s="1" customFormat="1" ht="7" customHeight="1">
      <c r="B25" s="18"/>
      <c r="C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19"/>
      <c r="AQ25" s="19"/>
      <c r="AR25" s="17"/>
      <c r="BE25" s="221"/>
    </row>
    <row r="26" spans="1:71" s="2" customFormat="1" ht="25.95" customHeight="1">
      <c r="A26" s="31"/>
      <c r="B26" s="32"/>
      <c r="C26" s="33"/>
      <c r="D26" s="34" t="s">
        <v>35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29">
        <f>ROUND(AG94,2)</f>
        <v>0</v>
      </c>
      <c r="AL26" s="230"/>
      <c r="AM26" s="230"/>
      <c r="AN26" s="230"/>
      <c r="AO26" s="230"/>
      <c r="AP26" s="33"/>
      <c r="AQ26" s="33"/>
      <c r="AR26" s="36"/>
      <c r="BE26" s="221"/>
    </row>
    <row r="27" spans="1:71" s="2" customFormat="1" ht="7" customHeight="1">
      <c r="A27" s="31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6"/>
      <c r="BE27" s="221"/>
    </row>
    <row r="28" spans="1:71" s="2" customFormat="1" ht="12.45">
      <c r="A28" s="31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231" t="s">
        <v>36</v>
      </c>
      <c r="M28" s="231"/>
      <c r="N28" s="231"/>
      <c r="O28" s="231"/>
      <c r="P28" s="231"/>
      <c r="Q28" s="33"/>
      <c r="R28" s="33"/>
      <c r="S28" s="33"/>
      <c r="T28" s="33"/>
      <c r="U28" s="33"/>
      <c r="V28" s="33"/>
      <c r="W28" s="231" t="s">
        <v>37</v>
      </c>
      <c r="X28" s="231"/>
      <c r="Y28" s="231"/>
      <c r="Z28" s="231"/>
      <c r="AA28" s="231"/>
      <c r="AB28" s="231"/>
      <c r="AC28" s="231"/>
      <c r="AD28" s="231"/>
      <c r="AE28" s="231"/>
      <c r="AF28" s="33"/>
      <c r="AG28" s="33"/>
      <c r="AH28" s="33"/>
      <c r="AI28" s="33"/>
      <c r="AJ28" s="33"/>
      <c r="AK28" s="231" t="s">
        <v>38</v>
      </c>
      <c r="AL28" s="231"/>
      <c r="AM28" s="231"/>
      <c r="AN28" s="231"/>
      <c r="AO28" s="231"/>
      <c r="AP28" s="33"/>
      <c r="AQ28" s="33"/>
      <c r="AR28" s="36"/>
      <c r="BE28" s="221"/>
    </row>
    <row r="29" spans="1:71" s="3" customFormat="1" ht="14.5" customHeight="1">
      <c r="B29" s="37"/>
      <c r="C29" s="38"/>
      <c r="D29" s="26" t="s">
        <v>39</v>
      </c>
      <c r="E29" s="38"/>
      <c r="F29" s="26" t="s">
        <v>40</v>
      </c>
      <c r="G29" s="38"/>
      <c r="H29" s="38"/>
      <c r="I29" s="38"/>
      <c r="J29" s="38"/>
      <c r="K29" s="38"/>
      <c r="L29" s="215">
        <v>0.2</v>
      </c>
      <c r="M29" s="214"/>
      <c r="N29" s="214"/>
      <c r="O29" s="214"/>
      <c r="P29" s="214"/>
      <c r="Q29" s="38"/>
      <c r="R29" s="38"/>
      <c r="S29" s="38"/>
      <c r="T29" s="38"/>
      <c r="U29" s="38"/>
      <c r="V29" s="38"/>
      <c r="W29" s="213">
        <f>ROUND(AZ94, 2)</f>
        <v>0</v>
      </c>
      <c r="X29" s="214"/>
      <c r="Y29" s="214"/>
      <c r="Z29" s="214"/>
      <c r="AA29" s="214"/>
      <c r="AB29" s="214"/>
      <c r="AC29" s="214"/>
      <c r="AD29" s="214"/>
      <c r="AE29" s="214"/>
      <c r="AF29" s="38"/>
      <c r="AG29" s="38"/>
      <c r="AH29" s="38"/>
      <c r="AI29" s="38"/>
      <c r="AJ29" s="38"/>
      <c r="AK29" s="213">
        <f>ROUND(AV94, 2)</f>
        <v>0</v>
      </c>
      <c r="AL29" s="214"/>
      <c r="AM29" s="214"/>
      <c r="AN29" s="214"/>
      <c r="AO29" s="214"/>
      <c r="AP29" s="38"/>
      <c r="AQ29" s="38"/>
      <c r="AR29" s="39"/>
      <c r="BE29" s="222"/>
    </row>
    <row r="30" spans="1:71" s="3" customFormat="1" ht="14.5" customHeight="1">
      <c r="B30" s="37"/>
      <c r="C30" s="38"/>
      <c r="D30" s="38"/>
      <c r="E30" s="38"/>
      <c r="F30" s="26" t="s">
        <v>41</v>
      </c>
      <c r="G30" s="38"/>
      <c r="H30" s="38"/>
      <c r="I30" s="38"/>
      <c r="J30" s="38"/>
      <c r="K30" s="38"/>
      <c r="L30" s="215">
        <v>0.2</v>
      </c>
      <c r="M30" s="214"/>
      <c r="N30" s="214"/>
      <c r="O30" s="214"/>
      <c r="P30" s="214"/>
      <c r="Q30" s="38"/>
      <c r="R30" s="38"/>
      <c r="S30" s="38"/>
      <c r="T30" s="38"/>
      <c r="U30" s="38"/>
      <c r="V30" s="38"/>
      <c r="W30" s="213">
        <f>ROUND(BA94, 2)</f>
        <v>0</v>
      </c>
      <c r="X30" s="214"/>
      <c r="Y30" s="214"/>
      <c r="Z30" s="214"/>
      <c r="AA30" s="214"/>
      <c r="AB30" s="214"/>
      <c r="AC30" s="214"/>
      <c r="AD30" s="214"/>
      <c r="AE30" s="214"/>
      <c r="AF30" s="38"/>
      <c r="AG30" s="38"/>
      <c r="AH30" s="38"/>
      <c r="AI30" s="38"/>
      <c r="AJ30" s="38"/>
      <c r="AK30" s="213">
        <f>ROUND(AW94, 2)</f>
        <v>0</v>
      </c>
      <c r="AL30" s="214"/>
      <c r="AM30" s="214"/>
      <c r="AN30" s="214"/>
      <c r="AO30" s="214"/>
      <c r="AP30" s="38"/>
      <c r="AQ30" s="38"/>
      <c r="AR30" s="39"/>
      <c r="BE30" s="222"/>
    </row>
    <row r="31" spans="1:71" s="3" customFormat="1" ht="14.5" hidden="1" customHeight="1">
      <c r="B31" s="37"/>
      <c r="C31" s="38"/>
      <c r="D31" s="38"/>
      <c r="E31" s="38"/>
      <c r="F31" s="26" t="s">
        <v>42</v>
      </c>
      <c r="G31" s="38"/>
      <c r="H31" s="38"/>
      <c r="I31" s="38"/>
      <c r="J31" s="38"/>
      <c r="K31" s="38"/>
      <c r="L31" s="215">
        <v>0.2</v>
      </c>
      <c r="M31" s="214"/>
      <c r="N31" s="214"/>
      <c r="O31" s="214"/>
      <c r="P31" s="214"/>
      <c r="Q31" s="38"/>
      <c r="R31" s="38"/>
      <c r="S31" s="38"/>
      <c r="T31" s="38"/>
      <c r="U31" s="38"/>
      <c r="V31" s="38"/>
      <c r="W31" s="213">
        <f>ROUND(BB94, 2)</f>
        <v>0</v>
      </c>
      <c r="X31" s="214"/>
      <c r="Y31" s="214"/>
      <c r="Z31" s="214"/>
      <c r="AA31" s="214"/>
      <c r="AB31" s="214"/>
      <c r="AC31" s="214"/>
      <c r="AD31" s="214"/>
      <c r="AE31" s="214"/>
      <c r="AF31" s="38"/>
      <c r="AG31" s="38"/>
      <c r="AH31" s="38"/>
      <c r="AI31" s="38"/>
      <c r="AJ31" s="38"/>
      <c r="AK31" s="213">
        <v>0</v>
      </c>
      <c r="AL31" s="214"/>
      <c r="AM31" s="214"/>
      <c r="AN31" s="214"/>
      <c r="AO31" s="214"/>
      <c r="AP31" s="38"/>
      <c r="AQ31" s="38"/>
      <c r="AR31" s="39"/>
      <c r="BE31" s="222"/>
    </row>
    <row r="32" spans="1:71" s="3" customFormat="1" ht="14.5" hidden="1" customHeight="1">
      <c r="B32" s="37"/>
      <c r="C32" s="38"/>
      <c r="D32" s="38"/>
      <c r="E32" s="38"/>
      <c r="F32" s="26" t="s">
        <v>43</v>
      </c>
      <c r="G32" s="38"/>
      <c r="H32" s="38"/>
      <c r="I32" s="38"/>
      <c r="J32" s="38"/>
      <c r="K32" s="38"/>
      <c r="L32" s="215">
        <v>0.2</v>
      </c>
      <c r="M32" s="214"/>
      <c r="N32" s="214"/>
      <c r="O32" s="214"/>
      <c r="P32" s="214"/>
      <c r="Q32" s="38"/>
      <c r="R32" s="38"/>
      <c r="S32" s="38"/>
      <c r="T32" s="38"/>
      <c r="U32" s="38"/>
      <c r="V32" s="38"/>
      <c r="W32" s="213">
        <f>ROUND(BC94, 2)</f>
        <v>0</v>
      </c>
      <c r="X32" s="214"/>
      <c r="Y32" s="214"/>
      <c r="Z32" s="214"/>
      <c r="AA32" s="214"/>
      <c r="AB32" s="214"/>
      <c r="AC32" s="214"/>
      <c r="AD32" s="214"/>
      <c r="AE32" s="214"/>
      <c r="AF32" s="38"/>
      <c r="AG32" s="38"/>
      <c r="AH32" s="38"/>
      <c r="AI32" s="38"/>
      <c r="AJ32" s="38"/>
      <c r="AK32" s="213">
        <v>0</v>
      </c>
      <c r="AL32" s="214"/>
      <c r="AM32" s="214"/>
      <c r="AN32" s="214"/>
      <c r="AO32" s="214"/>
      <c r="AP32" s="38"/>
      <c r="AQ32" s="38"/>
      <c r="AR32" s="39"/>
      <c r="BE32" s="222"/>
    </row>
    <row r="33" spans="1:57" s="3" customFormat="1" ht="14.5" hidden="1" customHeight="1">
      <c r="B33" s="37"/>
      <c r="C33" s="38"/>
      <c r="D33" s="38"/>
      <c r="E33" s="38"/>
      <c r="F33" s="26" t="s">
        <v>44</v>
      </c>
      <c r="G33" s="38"/>
      <c r="H33" s="38"/>
      <c r="I33" s="38"/>
      <c r="J33" s="38"/>
      <c r="K33" s="38"/>
      <c r="L33" s="215">
        <v>0</v>
      </c>
      <c r="M33" s="214"/>
      <c r="N33" s="214"/>
      <c r="O33" s="214"/>
      <c r="P33" s="214"/>
      <c r="Q33" s="38"/>
      <c r="R33" s="38"/>
      <c r="S33" s="38"/>
      <c r="T33" s="38"/>
      <c r="U33" s="38"/>
      <c r="V33" s="38"/>
      <c r="W33" s="213">
        <f>ROUND(BD94, 2)</f>
        <v>0</v>
      </c>
      <c r="X33" s="214"/>
      <c r="Y33" s="214"/>
      <c r="Z33" s="214"/>
      <c r="AA33" s="214"/>
      <c r="AB33" s="214"/>
      <c r="AC33" s="214"/>
      <c r="AD33" s="214"/>
      <c r="AE33" s="214"/>
      <c r="AF33" s="38"/>
      <c r="AG33" s="38"/>
      <c r="AH33" s="38"/>
      <c r="AI33" s="38"/>
      <c r="AJ33" s="38"/>
      <c r="AK33" s="213">
        <v>0</v>
      </c>
      <c r="AL33" s="214"/>
      <c r="AM33" s="214"/>
      <c r="AN33" s="214"/>
      <c r="AO33" s="214"/>
      <c r="AP33" s="38"/>
      <c r="AQ33" s="38"/>
      <c r="AR33" s="39"/>
      <c r="BE33" s="222"/>
    </row>
    <row r="34" spans="1:57" s="2" customFormat="1" ht="7" customHeight="1">
      <c r="A34" s="31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6"/>
      <c r="BE34" s="221"/>
    </row>
    <row r="35" spans="1:57" s="2" customFormat="1" ht="25.95" customHeight="1">
      <c r="A35" s="31"/>
      <c r="B35" s="32"/>
      <c r="C35" s="40"/>
      <c r="D35" s="41" t="s">
        <v>45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 t="s">
        <v>46</v>
      </c>
      <c r="U35" s="42"/>
      <c r="V35" s="42"/>
      <c r="W35" s="42"/>
      <c r="X35" s="219" t="s">
        <v>47</v>
      </c>
      <c r="Y35" s="217"/>
      <c r="Z35" s="217"/>
      <c r="AA35" s="217"/>
      <c r="AB35" s="217"/>
      <c r="AC35" s="42"/>
      <c r="AD35" s="42"/>
      <c r="AE35" s="42"/>
      <c r="AF35" s="42"/>
      <c r="AG35" s="42"/>
      <c r="AH35" s="42"/>
      <c r="AI35" s="42"/>
      <c r="AJ35" s="42"/>
      <c r="AK35" s="216">
        <f>SUM(AK26:AK33)</f>
        <v>0</v>
      </c>
      <c r="AL35" s="217"/>
      <c r="AM35" s="217"/>
      <c r="AN35" s="217"/>
      <c r="AO35" s="218"/>
      <c r="AP35" s="40"/>
      <c r="AQ35" s="40"/>
      <c r="AR35" s="36"/>
      <c r="BE35" s="31"/>
    </row>
    <row r="36" spans="1:57" s="2" customFormat="1" ht="7" customHeight="1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6"/>
      <c r="BE36" s="31"/>
    </row>
    <row r="37" spans="1:57" s="2" customFormat="1" ht="14.5" customHeight="1">
      <c r="A37" s="31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6"/>
      <c r="BE37" s="31"/>
    </row>
    <row r="38" spans="1:57" s="1" customFormat="1" ht="14.5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pans="1:57" s="1" customFormat="1" ht="14.5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pans="1:57" s="1" customFormat="1" ht="14.5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pans="1:57" s="1" customFormat="1" ht="14.5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pans="1:57" s="1" customFormat="1" ht="14.5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pans="1:57" s="1" customFormat="1" ht="14.5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pans="1:57" s="1" customFormat="1" ht="14.5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pans="1:57" s="1" customFormat="1" ht="14.5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pans="1:57" s="1" customFormat="1" ht="14.5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pans="1:57" s="1" customFormat="1" ht="14.5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pans="1:57" s="1" customFormat="1" ht="14.5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pans="1:57" s="2" customFormat="1" ht="14.5" customHeight="1">
      <c r="B49" s="44"/>
      <c r="C49" s="45"/>
      <c r="D49" s="46" t="s">
        <v>48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6" t="s">
        <v>49</v>
      </c>
      <c r="AI49" s="47"/>
      <c r="AJ49" s="47"/>
      <c r="AK49" s="47"/>
      <c r="AL49" s="47"/>
      <c r="AM49" s="47"/>
      <c r="AN49" s="47"/>
      <c r="AO49" s="47"/>
      <c r="AP49" s="45"/>
      <c r="AQ49" s="45"/>
      <c r="AR49" s="48"/>
    </row>
    <row r="50" spans="1:57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 spans="1:57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 spans="1:57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 spans="1:57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 spans="1:57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 spans="1:57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 spans="1:57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 spans="1: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 spans="1:57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 spans="1:57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pans="1:57" s="2" customFormat="1" ht="12.45">
      <c r="A60" s="31"/>
      <c r="B60" s="32"/>
      <c r="C60" s="33"/>
      <c r="D60" s="49" t="s">
        <v>50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9" t="s">
        <v>51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9" t="s">
        <v>50</v>
      </c>
      <c r="AI60" s="35"/>
      <c r="AJ60" s="35"/>
      <c r="AK60" s="35"/>
      <c r="AL60" s="35"/>
      <c r="AM60" s="49" t="s">
        <v>51</v>
      </c>
      <c r="AN60" s="35"/>
      <c r="AO60" s="35"/>
      <c r="AP60" s="33"/>
      <c r="AQ60" s="33"/>
      <c r="AR60" s="36"/>
      <c r="BE60" s="31"/>
    </row>
    <row r="61" spans="1:57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 spans="1:57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 spans="1:57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pans="1:57" s="2" customFormat="1" ht="12.45">
      <c r="A64" s="31"/>
      <c r="B64" s="32"/>
      <c r="C64" s="33"/>
      <c r="D64" s="46" t="s">
        <v>52</v>
      </c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46" t="s">
        <v>53</v>
      </c>
      <c r="AI64" s="50"/>
      <c r="AJ64" s="50"/>
      <c r="AK64" s="50"/>
      <c r="AL64" s="50"/>
      <c r="AM64" s="50"/>
      <c r="AN64" s="50"/>
      <c r="AO64" s="50"/>
      <c r="AP64" s="33"/>
      <c r="AQ64" s="33"/>
      <c r="AR64" s="36"/>
      <c r="BE64" s="31"/>
    </row>
    <row r="65" spans="1:57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 spans="1:57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 spans="1:5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 spans="1:57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 spans="1:57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 spans="1:57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 spans="1:57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 spans="1:57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 spans="1:57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 spans="1:57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pans="1:57" s="2" customFormat="1" ht="12.45">
      <c r="A75" s="31"/>
      <c r="B75" s="32"/>
      <c r="C75" s="33"/>
      <c r="D75" s="49" t="s">
        <v>50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9" t="s">
        <v>51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9" t="s">
        <v>50</v>
      </c>
      <c r="AI75" s="35"/>
      <c r="AJ75" s="35"/>
      <c r="AK75" s="35"/>
      <c r="AL75" s="35"/>
      <c r="AM75" s="49" t="s">
        <v>51</v>
      </c>
      <c r="AN75" s="35"/>
      <c r="AO75" s="35"/>
      <c r="AP75" s="33"/>
      <c r="AQ75" s="33"/>
      <c r="AR75" s="36"/>
      <c r="BE75" s="31"/>
    </row>
    <row r="76" spans="1:57" s="2" customFormat="1">
      <c r="A76" s="31"/>
      <c r="B76" s="32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6"/>
      <c r="BE76" s="31"/>
    </row>
    <row r="77" spans="1:57" s="2" customFormat="1" ht="7" customHeight="1">
      <c r="A77" s="31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36"/>
      <c r="BE77" s="31"/>
    </row>
    <row r="81" spans="1:91" s="2" customFormat="1" ht="7" customHeight="1">
      <c r="A81" s="31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36"/>
      <c r="BE81" s="31"/>
    </row>
    <row r="82" spans="1:91" s="2" customFormat="1" ht="25" customHeight="1">
      <c r="A82" s="31"/>
      <c r="B82" s="32"/>
      <c r="C82" s="20" t="s">
        <v>54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6"/>
      <c r="BE82" s="31"/>
    </row>
    <row r="83" spans="1:91" s="2" customFormat="1" ht="7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6"/>
      <c r="BE83" s="31"/>
    </row>
    <row r="84" spans="1:91" s="4" customFormat="1" ht="12" customHeight="1">
      <c r="B84" s="55"/>
      <c r="C84" s="26" t="s">
        <v>11</v>
      </c>
      <c r="D84" s="56"/>
      <c r="E84" s="56"/>
      <c r="F84" s="56"/>
      <c r="G84" s="56"/>
      <c r="H84" s="56"/>
      <c r="I84" s="56"/>
      <c r="J84" s="56"/>
      <c r="K84" s="56"/>
      <c r="L84" s="56" t="str">
        <f>K5</f>
        <v>202008P-2</v>
      </c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7"/>
    </row>
    <row r="85" spans="1:91" s="5" customFormat="1" ht="37" customHeight="1">
      <c r="B85" s="58"/>
      <c r="C85" s="59" t="s">
        <v>14</v>
      </c>
      <c r="D85" s="60"/>
      <c r="E85" s="60"/>
      <c r="F85" s="60"/>
      <c r="G85" s="60"/>
      <c r="H85" s="60"/>
      <c r="I85" s="60"/>
      <c r="J85" s="60"/>
      <c r="K85" s="60"/>
      <c r="L85" s="242" t="str">
        <f>K6</f>
        <v>Bytový dom Malá Čierna</v>
      </c>
      <c r="M85" s="243"/>
      <c r="N85" s="243"/>
      <c r="O85" s="243"/>
      <c r="P85" s="243"/>
      <c r="Q85" s="243"/>
      <c r="R85" s="243"/>
      <c r="S85" s="243"/>
      <c r="T85" s="243"/>
      <c r="U85" s="243"/>
      <c r="V85" s="243"/>
      <c r="W85" s="243"/>
      <c r="X85" s="243"/>
      <c r="Y85" s="243"/>
      <c r="Z85" s="243"/>
      <c r="AA85" s="243"/>
      <c r="AB85" s="243"/>
      <c r="AC85" s="243"/>
      <c r="AD85" s="243"/>
      <c r="AE85" s="243"/>
      <c r="AF85" s="243"/>
      <c r="AG85" s="243"/>
      <c r="AH85" s="243"/>
      <c r="AI85" s="243"/>
      <c r="AJ85" s="243"/>
      <c r="AK85" s="243"/>
      <c r="AL85" s="243"/>
      <c r="AM85" s="243"/>
      <c r="AN85" s="243"/>
      <c r="AO85" s="243"/>
      <c r="AP85" s="60"/>
      <c r="AQ85" s="60"/>
      <c r="AR85" s="61"/>
    </row>
    <row r="86" spans="1:91" s="2" customFormat="1" ht="7" customHeight="1">
      <c r="A86" s="31"/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6"/>
      <c r="BE86" s="31"/>
    </row>
    <row r="87" spans="1:91" s="2" customFormat="1" ht="12" customHeight="1">
      <c r="A87" s="31"/>
      <c r="B87" s="32"/>
      <c r="C87" s="26" t="s">
        <v>18</v>
      </c>
      <c r="D87" s="33"/>
      <c r="E87" s="33"/>
      <c r="F87" s="33"/>
      <c r="G87" s="33"/>
      <c r="H87" s="33"/>
      <c r="I87" s="33"/>
      <c r="J87" s="33"/>
      <c r="K87" s="33"/>
      <c r="L87" s="62" t="str">
        <f>IF(K8="","",K8)</f>
        <v>Obec Malá Čierna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6" t="s">
        <v>20</v>
      </c>
      <c r="AJ87" s="33"/>
      <c r="AK87" s="33"/>
      <c r="AL87" s="33"/>
      <c r="AM87" s="244" t="str">
        <f>IF(AN8= "","",AN8)</f>
        <v>23. 11. 2020</v>
      </c>
      <c r="AN87" s="244"/>
      <c r="AO87" s="33"/>
      <c r="AP87" s="33"/>
      <c r="AQ87" s="33"/>
      <c r="AR87" s="36"/>
      <c r="BE87" s="31"/>
    </row>
    <row r="88" spans="1:91" s="2" customFormat="1" ht="7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6"/>
      <c r="BE88" s="31"/>
    </row>
    <row r="89" spans="1:91" s="2" customFormat="1" ht="15.25" customHeight="1">
      <c r="A89" s="31"/>
      <c r="B89" s="32"/>
      <c r="C89" s="26" t="s">
        <v>22</v>
      </c>
      <c r="D89" s="33"/>
      <c r="E89" s="33"/>
      <c r="F89" s="33"/>
      <c r="G89" s="33"/>
      <c r="H89" s="33"/>
      <c r="I89" s="33"/>
      <c r="J89" s="33"/>
      <c r="K89" s="33"/>
      <c r="L89" s="56" t="str">
        <f>IF(E11= "","",E11)</f>
        <v>Obec Malá Čierna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6" t="s">
        <v>27</v>
      </c>
      <c r="AJ89" s="33"/>
      <c r="AK89" s="33"/>
      <c r="AL89" s="33"/>
      <c r="AM89" s="245" t="str">
        <f>IF(E17="","",E17)</f>
        <v>Project89 s.r.o.</v>
      </c>
      <c r="AN89" s="246"/>
      <c r="AO89" s="246"/>
      <c r="AP89" s="246"/>
      <c r="AQ89" s="33"/>
      <c r="AR89" s="36"/>
      <c r="AS89" s="247" t="s">
        <v>55</v>
      </c>
      <c r="AT89" s="248"/>
      <c r="AU89" s="64"/>
      <c r="AV89" s="64"/>
      <c r="AW89" s="64"/>
      <c r="AX89" s="64"/>
      <c r="AY89" s="64"/>
      <c r="AZ89" s="64"/>
      <c r="BA89" s="64"/>
      <c r="BB89" s="64"/>
      <c r="BC89" s="64"/>
      <c r="BD89" s="65"/>
      <c r="BE89" s="31"/>
    </row>
    <row r="90" spans="1:91" s="2" customFormat="1" ht="15.25" customHeight="1">
      <c r="A90" s="31"/>
      <c r="B90" s="32"/>
      <c r="C90" s="26" t="s">
        <v>25</v>
      </c>
      <c r="D90" s="33"/>
      <c r="E90" s="33"/>
      <c r="F90" s="33"/>
      <c r="G90" s="33"/>
      <c r="H90" s="33"/>
      <c r="I90" s="33"/>
      <c r="J90" s="33"/>
      <c r="K90" s="33"/>
      <c r="L90" s="56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6" t="s">
        <v>32</v>
      </c>
      <c r="AJ90" s="33"/>
      <c r="AK90" s="33"/>
      <c r="AL90" s="33"/>
      <c r="AM90" s="245" t="str">
        <f>IF(E20="","",E20)</f>
        <v>Ing. Eduard Luščoň</v>
      </c>
      <c r="AN90" s="246"/>
      <c r="AO90" s="246"/>
      <c r="AP90" s="246"/>
      <c r="AQ90" s="33"/>
      <c r="AR90" s="36"/>
      <c r="AS90" s="249"/>
      <c r="AT90" s="250"/>
      <c r="AU90" s="66"/>
      <c r="AV90" s="66"/>
      <c r="AW90" s="66"/>
      <c r="AX90" s="66"/>
      <c r="AY90" s="66"/>
      <c r="AZ90" s="66"/>
      <c r="BA90" s="66"/>
      <c r="BB90" s="66"/>
      <c r="BC90" s="66"/>
      <c r="BD90" s="67"/>
      <c r="BE90" s="31"/>
    </row>
    <row r="91" spans="1:91" s="2" customFormat="1" ht="10.95" customHeight="1">
      <c r="A91" s="31"/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6"/>
      <c r="AS91" s="251"/>
      <c r="AT91" s="252"/>
      <c r="AU91" s="68"/>
      <c r="AV91" s="68"/>
      <c r="AW91" s="68"/>
      <c r="AX91" s="68"/>
      <c r="AY91" s="68"/>
      <c r="AZ91" s="68"/>
      <c r="BA91" s="68"/>
      <c r="BB91" s="68"/>
      <c r="BC91" s="68"/>
      <c r="BD91" s="69"/>
      <c r="BE91" s="31"/>
    </row>
    <row r="92" spans="1:91" s="2" customFormat="1" ht="29.25" customHeight="1">
      <c r="A92" s="31"/>
      <c r="B92" s="32"/>
      <c r="C92" s="235" t="s">
        <v>56</v>
      </c>
      <c r="D92" s="236"/>
      <c r="E92" s="236"/>
      <c r="F92" s="236"/>
      <c r="G92" s="236"/>
      <c r="H92" s="70"/>
      <c r="I92" s="238" t="s">
        <v>57</v>
      </c>
      <c r="J92" s="236"/>
      <c r="K92" s="236"/>
      <c r="L92" s="236"/>
      <c r="M92" s="236"/>
      <c r="N92" s="236"/>
      <c r="O92" s="236"/>
      <c r="P92" s="236"/>
      <c r="Q92" s="236"/>
      <c r="R92" s="236"/>
      <c r="S92" s="236"/>
      <c r="T92" s="236"/>
      <c r="U92" s="236"/>
      <c r="V92" s="236"/>
      <c r="W92" s="236"/>
      <c r="X92" s="236"/>
      <c r="Y92" s="236"/>
      <c r="Z92" s="236"/>
      <c r="AA92" s="236"/>
      <c r="AB92" s="236"/>
      <c r="AC92" s="236"/>
      <c r="AD92" s="236"/>
      <c r="AE92" s="236"/>
      <c r="AF92" s="236"/>
      <c r="AG92" s="237" t="s">
        <v>58</v>
      </c>
      <c r="AH92" s="236"/>
      <c r="AI92" s="236"/>
      <c r="AJ92" s="236"/>
      <c r="AK92" s="236"/>
      <c r="AL92" s="236"/>
      <c r="AM92" s="236"/>
      <c r="AN92" s="238" t="s">
        <v>59</v>
      </c>
      <c r="AO92" s="236"/>
      <c r="AP92" s="239"/>
      <c r="AQ92" s="71" t="s">
        <v>60</v>
      </c>
      <c r="AR92" s="36"/>
      <c r="AS92" s="72" t="s">
        <v>61</v>
      </c>
      <c r="AT92" s="73" t="s">
        <v>62</v>
      </c>
      <c r="AU92" s="73" t="s">
        <v>63</v>
      </c>
      <c r="AV92" s="73" t="s">
        <v>64</v>
      </c>
      <c r="AW92" s="73" t="s">
        <v>65</v>
      </c>
      <c r="AX92" s="73" t="s">
        <v>66</v>
      </c>
      <c r="AY92" s="73" t="s">
        <v>67</v>
      </c>
      <c r="AZ92" s="73" t="s">
        <v>68</v>
      </c>
      <c r="BA92" s="73" t="s">
        <v>69</v>
      </c>
      <c r="BB92" s="73" t="s">
        <v>70</v>
      </c>
      <c r="BC92" s="73" t="s">
        <v>71</v>
      </c>
      <c r="BD92" s="74" t="s">
        <v>72</v>
      </c>
      <c r="BE92" s="31"/>
    </row>
    <row r="93" spans="1:91" s="2" customFormat="1" ht="10.95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6"/>
      <c r="AS93" s="75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7"/>
      <c r="BE93" s="31"/>
    </row>
    <row r="94" spans="1:91" s="6" customFormat="1" ht="32.5" customHeight="1">
      <c r="B94" s="78"/>
      <c r="C94" s="79" t="s">
        <v>73</v>
      </c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240">
        <f>ROUND(SUM(AG95:AG101),2)</f>
        <v>0</v>
      </c>
      <c r="AH94" s="240"/>
      <c r="AI94" s="240"/>
      <c r="AJ94" s="240"/>
      <c r="AK94" s="240"/>
      <c r="AL94" s="240"/>
      <c r="AM94" s="240"/>
      <c r="AN94" s="241">
        <f t="shared" ref="AN94:AN101" si="0">SUM(AG94,AT94)</f>
        <v>0</v>
      </c>
      <c r="AO94" s="241"/>
      <c r="AP94" s="241"/>
      <c r="AQ94" s="82" t="s">
        <v>1</v>
      </c>
      <c r="AR94" s="83"/>
      <c r="AS94" s="84">
        <f>ROUND(SUM(AS95:AS101),2)</f>
        <v>0</v>
      </c>
      <c r="AT94" s="85">
        <f t="shared" ref="AT94:AT101" si="1">ROUND(SUM(AV94:AW94),2)</f>
        <v>0</v>
      </c>
      <c r="AU94" s="86">
        <f>ROUND(SUM(AU95:AU101),5)</f>
        <v>0</v>
      </c>
      <c r="AV94" s="85">
        <f>ROUND(AZ94*L29,2)</f>
        <v>0</v>
      </c>
      <c r="AW94" s="85">
        <f>ROUND(BA94*L30,2)</f>
        <v>0</v>
      </c>
      <c r="AX94" s="85">
        <f>ROUND(BB94*L29,2)</f>
        <v>0</v>
      </c>
      <c r="AY94" s="85">
        <f>ROUND(BC94*L30,2)</f>
        <v>0</v>
      </c>
      <c r="AZ94" s="85">
        <f>ROUND(SUM(AZ95:AZ101),2)</f>
        <v>0</v>
      </c>
      <c r="BA94" s="85">
        <f>ROUND(SUM(BA95:BA101),2)</f>
        <v>0</v>
      </c>
      <c r="BB94" s="85">
        <f>ROUND(SUM(BB95:BB101),2)</f>
        <v>0</v>
      </c>
      <c r="BC94" s="85">
        <f>ROUND(SUM(BC95:BC101),2)</f>
        <v>0</v>
      </c>
      <c r="BD94" s="87">
        <f>ROUND(SUM(BD95:BD101),2)</f>
        <v>0</v>
      </c>
      <c r="BS94" s="88" t="s">
        <v>74</v>
      </c>
      <c r="BT94" s="88" t="s">
        <v>75</v>
      </c>
      <c r="BU94" s="89" t="s">
        <v>76</v>
      </c>
      <c r="BV94" s="88" t="s">
        <v>77</v>
      </c>
      <c r="BW94" s="88" t="s">
        <v>5</v>
      </c>
      <c r="BX94" s="88" t="s">
        <v>78</v>
      </c>
      <c r="CL94" s="88" t="s">
        <v>1</v>
      </c>
    </row>
    <row r="95" spans="1:91" s="7" customFormat="1" ht="16.5" customHeight="1">
      <c r="A95" s="90" t="s">
        <v>79</v>
      </c>
      <c r="B95" s="91"/>
      <c r="C95" s="92"/>
      <c r="D95" s="234" t="s">
        <v>80</v>
      </c>
      <c r="E95" s="234"/>
      <c r="F95" s="234"/>
      <c r="G95" s="234"/>
      <c r="H95" s="234"/>
      <c r="I95" s="93"/>
      <c r="J95" s="234" t="s">
        <v>81</v>
      </c>
      <c r="K95" s="234"/>
      <c r="L95" s="234"/>
      <c r="M95" s="234"/>
      <c r="N95" s="234"/>
      <c r="O95" s="234"/>
      <c r="P95" s="234"/>
      <c r="Q95" s="234"/>
      <c r="R95" s="234"/>
      <c r="S95" s="234"/>
      <c r="T95" s="234"/>
      <c r="U95" s="234"/>
      <c r="V95" s="234"/>
      <c r="W95" s="234"/>
      <c r="X95" s="234"/>
      <c r="Y95" s="234"/>
      <c r="Z95" s="234"/>
      <c r="AA95" s="234"/>
      <c r="AB95" s="234"/>
      <c r="AC95" s="234"/>
      <c r="AD95" s="234"/>
      <c r="AE95" s="234"/>
      <c r="AF95" s="234"/>
      <c r="AG95" s="232">
        <f>'1 - Stavebná časť'!J30</f>
        <v>0</v>
      </c>
      <c r="AH95" s="233"/>
      <c r="AI95" s="233"/>
      <c r="AJ95" s="233"/>
      <c r="AK95" s="233"/>
      <c r="AL95" s="233"/>
      <c r="AM95" s="233"/>
      <c r="AN95" s="232">
        <f t="shared" si="0"/>
        <v>0</v>
      </c>
      <c r="AO95" s="233"/>
      <c r="AP95" s="233"/>
      <c r="AQ95" s="94" t="s">
        <v>82</v>
      </c>
      <c r="AR95" s="95"/>
      <c r="AS95" s="96">
        <v>0</v>
      </c>
      <c r="AT95" s="97">
        <f t="shared" si="1"/>
        <v>0</v>
      </c>
      <c r="AU95" s="98">
        <f>'1 - Stavebná časť'!P137</f>
        <v>0</v>
      </c>
      <c r="AV95" s="97">
        <f>'1 - Stavebná časť'!J33</f>
        <v>0</v>
      </c>
      <c r="AW95" s="97">
        <f>'1 - Stavebná časť'!J34</f>
        <v>0</v>
      </c>
      <c r="AX95" s="97">
        <f>'1 - Stavebná časť'!J35</f>
        <v>0</v>
      </c>
      <c r="AY95" s="97">
        <f>'1 - Stavebná časť'!J36</f>
        <v>0</v>
      </c>
      <c r="AZ95" s="97">
        <f>'1 - Stavebná časť'!F33</f>
        <v>0</v>
      </c>
      <c r="BA95" s="97">
        <f>'1 - Stavebná časť'!F34</f>
        <v>0</v>
      </c>
      <c r="BB95" s="97">
        <f>'1 - Stavebná časť'!F35</f>
        <v>0</v>
      </c>
      <c r="BC95" s="97">
        <f>'1 - Stavebná časť'!F36</f>
        <v>0</v>
      </c>
      <c r="BD95" s="99">
        <f>'1 - Stavebná časť'!F37</f>
        <v>0</v>
      </c>
      <c r="BT95" s="100" t="s">
        <v>80</v>
      </c>
      <c r="BV95" s="100" t="s">
        <v>77</v>
      </c>
      <c r="BW95" s="100" t="s">
        <v>83</v>
      </c>
      <c r="BX95" s="100" t="s">
        <v>5</v>
      </c>
      <c r="CL95" s="100" t="s">
        <v>1</v>
      </c>
      <c r="CM95" s="100" t="s">
        <v>75</v>
      </c>
    </row>
    <row r="96" spans="1:91" s="7" customFormat="1" ht="16.5" customHeight="1">
      <c r="A96" s="90" t="s">
        <v>79</v>
      </c>
      <c r="B96" s="91"/>
      <c r="C96" s="92"/>
      <c r="D96" s="234" t="s">
        <v>84</v>
      </c>
      <c r="E96" s="234"/>
      <c r="F96" s="234"/>
      <c r="G96" s="234"/>
      <c r="H96" s="234"/>
      <c r="I96" s="93"/>
      <c r="J96" s="234" t="s">
        <v>85</v>
      </c>
      <c r="K96" s="234"/>
      <c r="L96" s="234"/>
      <c r="M96" s="234"/>
      <c r="N96" s="234"/>
      <c r="O96" s="234"/>
      <c r="P96" s="234"/>
      <c r="Q96" s="234"/>
      <c r="R96" s="234"/>
      <c r="S96" s="234"/>
      <c r="T96" s="234"/>
      <c r="U96" s="234"/>
      <c r="V96" s="234"/>
      <c r="W96" s="234"/>
      <c r="X96" s="234"/>
      <c r="Y96" s="234"/>
      <c r="Z96" s="234"/>
      <c r="AA96" s="234"/>
      <c r="AB96" s="234"/>
      <c r="AC96" s="234"/>
      <c r="AD96" s="234"/>
      <c r="AE96" s="234"/>
      <c r="AF96" s="234"/>
      <c r="AG96" s="232">
        <f>'2 - Elektroinštalácia '!J30</f>
        <v>0</v>
      </c>
      <c r="AH96" s="233"/>
      <c r="AI96" s="233"/>
      <c r="AJ96" s="233"/>
      <c r="AK96" s="233"/>
      <c r="AL96" s="233"/>
      <c r="AM96" s="233"/>
      <c r="AN96" s="232">
        <f t="shared" si="0"/>
        <v>0</v>
      </c>
      <c r="AO96" s="233"/>
      <c r="AP96" s="233"/>
      <c r="AQ96" s="94" t="s">
        <v>82</v>
      </c>
      <c r="AR96" s="95"/>
      <c r="AS96" s="96">
        <v>0</v>
      </c>
      <c r="AT96" s="97">
        <f t="shared" si="1"/>
        <v>0</v>
      </c>
      <c r="AU96" s="98">
        <f>'2 - Elektroinštalácia '!P122</f>
        <v>0</v>
      </c>
      <c r="AV96" s="97">
        <f>'2 - Elektroinštalácia '!J33</f>
        <v>0</v>
      </c>
      <c r="AW96" s="97">
        <f>'2 - Elektroinštalácia '!J34</f>
        <v>0</v>
      </c>
      <c r="AX96" s="97">
        <f>'2 - Elektroinštalácia '!J35</f>
        <v>0</v>
      </c>
      <c r="AY96" s="97">
        <f>'2 - Elektroinštalácia '!J36</f>
        <v>0</v>
      </c>
      <c r="AZ96" s="97">
        <f>'2 - Elektroinštalácia '!F33</f>
        <v>0</v>
      </c>
      <c r="BA96" s="97">
        <f>'2 - Elektroinštalácia '!F34</f>
        <v>0</v>
      </c>
      <c r="BB96" s="97">
        <f>'2 - Elektroinštalácia '!F35</f>
        <v>0</v>
      </c>
      <c r="BC96" s="97">
        <f>'2 - Elektroinštalácia '!F36</f>
        <v>0</v>
      </c>
      <c r="BD96" s="99">
        <f>'2 - Elektroinštalácia '!F37</f>
        <v>0</v>
      </c>
      <c r="BT96" s="100" t="s">
        <v>80</v>
      </c>
      <c r="BV96" s="100" t="s">
        <v>77</v>
      </c>
      <c r="BW96" s="100" t="s">
        <v>86</v>
      </c>
      <c r="BX96" s="100" t="s">
        <v>5</v>
      </c>
      <c r="CL96" s="100" t="s">
        <v>1</v>
      </c>
      <c r="CM96" s="100" t="s">
        <v>75</v>
      </c>
    </row>
    <row r="97" spans="1:91" s="7" customFormat="1" ht="16.5" customHeight="1">
      <c r="A97" s="90" t="s">
        <v>79</v>
      </c>
      <c r="B97" s="91"/>
      <c r="C97" s="92"/>
      <c r="D97" s="234" t="s">
        <v>87</v>
      </c>
      <c r="E97" s="234"/>
      <c r="F97" s="234"/>
      <c r="G97" s="234"/>
      <c r="H97" s="234"/>
      <c r="I97" s="93"/>
      <c r="J97" s="234" t="s">
        <v>88</v>
      </c>
      <c r="K97" s="234"/>
      <c r="L97" s="234"/>
      <c r="M97" s="234"/>
      <c r="N97" s="234"/>
      <c r="O97" s="234"/>
      <c r="P97" s="234"/>
      <c r="Q97" s="234"/>
      <c r="R97" s="234"/>
      <c r="S97" s="234"/>
      <c r="T97" s="234"/>
      <c r="U97" s="234"/>
      <c r="V97" s="234"/>
      <c r="W97" s="234"/>
      <c r="X97" s="234"/>
      <c r="Y97" s="234"/>
      <c r="Z97" s="234"/>
      <c r="AA97" s="234"/>
      <c r="AB97" s="234"/>
      <c r="AC97" s="234"/>
      <c r="AD97" s="234"/>
      <c r="AE97" s="234"/>
      <c r="AF97" s="234"/>
      <c r="AG97" s="232">
        <f>'3 - OPZ - Plynofikácia'!J30</f>
        <v>0</v>
      </c>
      <c r="AH97" s="233"/>
      <c r="AI97" s="233"/>
      <c r="AJ97" s="233"/>
      <c r="AK97" s="233"/>
      <c r="AL97" s="233"/>
      <c r="AM97" s="233"/>
      <c r="AN97" s="232">
        <f t="shared" si="0"/>
        <v>0</v>
      </c>
      <c r="AO97" s="233"/>
      <c r="AP97" s="233"/>
      <c r="AQ97" s="94" t="s">
        <v>82</v>
      </c>
      <c r="AR97" s="95"/>
      <c r="AS97" s="96">
        <v>0</v>
      </c>
      <c r="AT97" s="97">
        <f t="shared" si="1"/>
        <v>0</v>
      </c>
      <c r="AU97" s="98">
        <f>'3 - OPZ - Plynofikácia'!P119</f>
        <v>0</v>
      </c>
      <c r="AV97" s="97">
        <f>'3 - OPZ - Plynofikácia'!J33</f>
        <v>0</v>
      </c>
      <c r="AW97" s="97">
        <f>'3 - OPZ - Plynofikácia'!J34</f>
        <v>0</v>
      </c>
      <c r="AX97" s="97">
        <f>'3 - OPZ - Plynofikácia'!J35</f>
        <v>0</v>
      </c>
      <c r="AY97" s="97">
        <f>'3 - OPZ - Plynofikácia'!J36</f>
        <v>0</v>
      </c>
      <c r="AZ97" s="97">
        <f>'3 - OPZ - Plynofikácia'!F33</f>
        <v>0</v>
      </c>
      <c r="BA97" s="97">
        <f>'3 - OPZ - Plynofikácia'!F34</f>
        <v>0</v>
      </c>
      <c r="BB97" s="97">
        <f>'3 - OPZ - Plynofikácia'!F35</f>
        <v>0</v>
      </c>
      <c r="BC97" s="97">
        <f>'3 - OPZ - Plynofikácia'!F36</f>
        <v>0</v>
      </c>
      <c r="BD97" s="99">
        <f>'3 - OPZ - Plynofikácia'!F37</f>
        <v>0</v>
      </c>
      <c r="BT97" s="100" t="s">
        <v>80</v>
      </c>
      <c r="BV97" s="100" t="s">
        <v>77</v>
      </c>
      <c r="BW97" s="100" t="s">
        <v>89</v>
      </c>
      <c r="BX97" s="100" t="s">
        <v>5</v>
      </c>
      <c r="CL97" s="100" t="s">
        <v>1</v>
      </c>
      <c r="CM97" s="100" t="s">
        <v>75</v>
      </c>
    </row>
    <row r="98" spans="1:91" s="7" customFormat="1" ht="16.5" customHeight="1">
      <c r="A98" s="90" t="s">
        <v>79</v>
      </c>
      <c r="B98" s="91"/>
      <c r="C98" s="92"/>
      <c r="D98" s="234" t="s">
        <v>90</v>
      </c>
      <c r="E98" s="234"/>
      <c r="F98" s="234"/>
      <c r="G98" s="234"/>
      <c r="H98" s="234"/>
      <c r="I98" s="93"/>
      <c r="J98" s="234" t="s">
        <v>91</v>
      </c>
      <c r="K98" s="234"/>
      <c r="L98" s="234"/>
      <c r="M98" s="234"/>
      <c r="N98" s="234"/>
      <c r="O98" s="234"/>
      <c r="P98" s="234"/>
      <c r="Q98" s="234"/>
      <c r="R98" s="234"/>
      <c r="S98" s="234"/>
      <c r="T98" s="234"/>
      <c r="U98" s="234"/>
      <c r="V98" s="234"/>
      <c r="W98" s="234"/>
      <c r="X98" s="234"/>
      <c r="Y98" s="234"/>
      <c r="Z98" s="234"/>
      <c r="AA98" s="234"/>
      <c r="AB98" s="234"/>
      <c r="AC98" s="234"/>
      <c r="AD98" s="234"/>
      <c r="AE98" s="234"/>
      <c r="AF98" s="234"/>
      <c r="AG98" s="232">
        <f>'4 - UK - Ústredné vykurov...'!J30</f>
        <v>0</v>
      </c>
      <c r="AH98" s="233"/>
      <c r="AI98" s="233"/>
      <c r="AJ98" s="233"/>
      <c r="AK98" s="233"/>
      <c r="AL98" s="233"/>
      <c r="AM98" s="233"/>
      <c r="AN98" s="232">
        <f t="shared" si="0"/>
        <v>0</v>
      </c>
      <c r="AO98" s="233"/>
      <c r="AP98" s="233"/>
      <c r="AQ98" s="94" t="s">
        <v>82</v>
      </c>
      <c r="AR98" s="95"/>
      <c r="AS98" s="96">
        <v>0</v>
      </c>
      <c r="AT98" s="97">
        <f t="shared" si="1"/>
        <v>0</v>
      </c>
      <c r="AU98" s="98">
        <f>'4 - UK - Ústredné vykurov...'!P124</f>
        <v>0</v>
      </c>
      <c r="AV98" s="97">
        <f>'4 - UK - Ústredné vykurov...'!J33</f>
        <v>0</v>
      </c>
      <c r="AW98" s="97">
        <f>'4 - UK - Ústredné vykurov...'!J34</f>
        <v>0</v>
      </c>
      <c r="AX98" s="97">
        <f>'4 - UK - Ústredné vykurov...'!J35</f>
        <v>0</v>
      </c>
      <c r="AY98" s="97">
        <f>'4 - UK - Ústredné vykurov...'!J36</f>
        <v>0</v>
      </c>
      <c r="AZ98" s="97">
        <f>'4 - UK - Ústredné vykurov...'!F33</f>
        <v>0</v>
      </c>
      <c r="BA98" s="97">
        <f>'4 - UK - Ústredné vykurov...'!F34</f>
        <v>0</v>
      </c>
      <c r="BB98" s="97">
        <f>'4 - UK - Ústredné vykurov...'!F35</f>
        <v>0</v>
      </c>
      <c r="BC98" s="97">
        <f>'4 - UK - Ústredné vykurov...'!F36</f>
        <v>0</v>
      </c>
      <c r="BD98" s="99">
        <f>'4 - UK - Ústredné vykurov...'!F37</f>
        <v>0</v>
      </c>
      <c r="BT98" s="100" t="s">
        <v>80</v>
      </c>
      <c r="BV98" s="100" t="s">
        <v>77</v>
      </c>
      <c r="BW98" s="100" t="s">
        <v>92</v>
      </c>
      <c r="BX98" s="100" t="s">
        <v>5</v>
      </c>
      <c r="CL98" s="100" t="s">
        <v>1</v>
      </c>
      <c r="CM98" s="100" t="s">
        <v>75</v>
      </c>
    </row>
    <row r="99" spans="1:91" s="7" customFormat="1" ht="16.5" customHeight="1">
      <c r="A99" s="90" t="s">
        <v>79</v>
      </c>
      <c r="B99" s="91"/>
      <c r="C99" s="92"/>
      <c r="D99" s="234" t="s">
        <v>93</v>
      </c>
      <c r="E99" s="234"/>
      <c r="F99" s="234"/>
      <c r="G99" s="234"/>
      <c r="H99" s="234"/>
      <c r="I99" s="93"/>
      <c r="J99" s="234" t="s">
        <v>94</v>
      </c>
      <c r="K99" s="234"/>
      <c r="L99" s="234"/>
      <c r="M99" s="234"/>
      <c r="N99" s="234"/>
      <c r="O99" s="234"/>
      <c r="P99" s="234"/>
      <c r="Q99" s="234"/>
      <c r="R99" s="234"/>
      <c r="S99" s="234"/>
      <c r="T99" s="234"/>
      <c r="U99" s="234"/>
      <c r="V99" s="234"/>
      <c r="W99" s="234"/>
      <c r="X99" s="234"/>
      <c r="Y99" s="234"/>
      <c r="Z99" s="234"/>
      <c r="AA99" s="234"/>
      <c r="AB99" s="234"/>
      <c r="AC99" s="234"/>
      <c r="AD99" s="234"/>
      <c r="AE99" s="234"/>
      <c r="AF99" s="234"/>
      <c r="AG99" s="232">
        <f>'5 - ZTI - Zdravotechnika '!J30</f>
        <v>0</v>
      </c>
      <c r="AH99" s="233"/>
      <c r="AI99" s="233"/>
      <c r="AJ99" s="233"/>
      <c r="AK99" s="233"/>
      <c r="AL99" s="233"/>
      <c r="AM99" s="233"/>
      <c r="AN99" s="232">
        <f t="shared" si="0"/>
        <v>0</v>
      </c>
      <c r="AO99" s="233"/>
      <c r="AP99" s="233"/>
      <c r="AQ99" s="94" t="s">
        <v>82</v>
      </c>
      <c r="AR99" s="95"/>
      <c r="AS99" s="96">
        <v>0</v>
      </c>
      <c r="AT99" s="97">
        <f t="shared" si="1"/>
        <v>0</v>
      </c>
      <c r="AU99" s="98">
        <f>'5 - ZTI - Zdravotechnika '!P121</f>
        <v>0</v>
      </c>
      <c r="AV99" s="97">
        <f>'5 - ZTI - Zdravotechnika '!J33</f>
        <v>0</v>
      </c>
      <c r="AW99" s="97">
        <f>'5 - ZTI - Zdravotechnika '!J34</f>
        <v>0</v>
      </c>
      <c r="AX99" s="97">
        <f>'5 - ZTI - Zdravotechnika '!J35</f>
        <v>0</v>
      </c>
      <c r="AY99" s="97">
        <f>'5 - ZTI - Zdravotechnika '!J36</f>
        <v>0</v>
      </c>
      <c r="AZ99" s="97">
        <f>'5 - ZTI - Zdravotechnika '!F33</f>
        <v>0</v>
      </c>
      <c r="BA99" s="97">
        <f>'5 - ZTI - Zdravotechnika '!F34</f>
        <v>0</v>
      </c>
      <c r="BB99" s="97">
        <f>'5 - ZTI - Zdravotechnika '!F35</f>
        <v>0</v>
      </c>
      <c r="BC99" s="97">
        <f>'5 - ZTI - Zdravotechnika '!F36</f>
        <v>0</v>
      </c>
      <c r="BD99" s="99">
        <f>'5 - ZTI - Zdravotechnika '!F37</f>
        <v>0</v>
      </c>
      <c r="BT99" s="100" t="s">
        <v>80</v>
      </c>
      <c r="BV99" s="100" t="s">
        <v>77</v>
      </c>
      <c r="BW99" s="100" t="s">
        <v>95</v>
      </c>
      <c r="BX99" s="100" t="s">
        <v>5</v>
      </c>
      <c r="CL99" s="100" t="s">
        <v>1</v>
      </c>
      <c r="CM99" s="100" t="s">
        <v>75</v>
      </c>
    </row>
    <row r="100" spans="1:91" s="7" customFormat="1" ht="16.5" customHeight="1">
      <c r="A100" s="90" t="s">
        <v>79</v>
      </c>
      <c r="B100" s="91"/>
      <c r="C100" s="92"/>
      <c r="D100" s="234" t="s">
        <v>96</v>
      </c>
      <c r="E100" s="234"/>
      <c r="F100" s="234"/>
      <c r="G100" s="234"/>
      <c r="H100" s="234"/>
      <c r="I100" s="93"/>
      <c r="J100" s="234" t="s">
        <v>97</v>
      </c>
      <c r="K100" s="234"/>
      <c r="L100" s="234"/>
      <c r="M100" s="234"/>
      <c r="N100" s="234"/>
      <c r="O100" s="234"/>
      <c r="P100" s="234"/>
      <c r="Q100" s="234"/>
      <c r="R100" s="234"/>
      <c r="S100" s="234"/>
      <c r="T100" s="234"/>
      <c r="U100" s="234"/>
      <c r="V100" s="234"/>
      <c r="W100" s="234"/>
      <c r="X100" s="234"/>
      <c r="Y100" s="234"/>
      <c r="Z100" s="234"/>
      <c r="AA100" s="234"/>
      <c r="AB100" s="234"/>
      <c r="AC100" s="234"/>
      <c r="AD100" s="234"/>
      <c r="AE100" s="234"/>
      <c r="AF100" s="234"/>
      <c r="AG100" s="232">
        <f>'6 - Spevnené plochy a par...'!J30</f>
        <v>0</v>
      </c>
      <c r="AH100" s="233"/>
      <c r="AI100" s="233"/>
      <c r="AJ100" s="233"/>
      <c r="AK100" s="233"/>
      <c r="AL100" s="233"/>
      <c r="AM100" s="233"/>
      <c r="AN100" s="232">
        <f t="shared" si="0"/>
        <v>0</v>
      </c>
      <c r="AO100" s="233"/>
      <c r="AP100" s="233"/>
      <c r="AQ100" s="94" t="s">
        <v>82</v>
      </c>
      <c r="AR100" s="95"/>
      <c r="AS100" s="96">
        <v>0</v>
      </c>
      <c r="AT100" s="97">
        <f t="shared" si="1"/>
        <v>0</v>
      </c>
      <c r="AU100" s="98">
        <f>'6 - Spevnené plochy a par...'!P122</f>
        <v>0</v>
      </c>
      <c r="AV100" s="97">
        <f>'6 - Spevnené plochy a par...'!J33</f>
        <v>0</v>
      </c>
      <c r="AW100" s="97">
        <f>'6 - Spevnené plochy a par...'!J34</f>
        <v>0</v>
      </c>
      <c r="AX100" s="97">
        <f>'6 - Spevnené plochy a par...'!J35</f>
        <v>0</v>
      </c>
      <c r="AY100" s="97">
        <f>'6 - Spevnené plochy a par...'!J36</f>
        <v>0</v>
      </c>
      <c r="AZ100" s="97">
        <f>'6 - Spevnené plochy a par...'!F33</f>
        <v>0</v>
      </c>
      <c r="BA100" s="97">
        <f>'6 - Spevnené plochy a par...'!F34</f>
        <v>0</v>
      </c>
      <c r="BB100" s="97">
        <f>'6 - Spevnené plochy a par...'!F35</f>
        <v>0</v>
      </c>
      <c r="BC100" s="97">
        <f>'6 - Spevnené plochy a par...'!F36</f>
        <v>0</v>
      </c>
      <c r="BD100" s="99">
        <f>'6 - Spevnené plochy a par...'!F37</f>
        <v>0</v>
      </c>
      <c r="BT100" s="100" t="s">
        <v>80</v>
      </c>
      <c r="BV100" s="100" t="s">
        <v>77</v>
      </c>
      <c r="BW100" s="100" t="s">
        <v>98</v>
      </c>
      <c r="BX100" s="100" t="s">
        <v>5</v>
      </c>
      <c r="CL100" s="100" t="s">
        <v>1</v>
      </c>
      <c r="CM100" s="100" t="s">
        <v>75</v>
      </c>
    </row>
    <row r="101" spans="1:91" s="7" customFormat="1" ht="16.5" customHeight="1">
      <c r="A101" s="90" t="s">
        <v>79</v>
      </c>
      <c r="B101" s="91"/>
      <c r="C101" s="92"/>
      <c r="D101" s="234" t="s">
        <v>99</v>
      </c>
      <c r="E101" s="234"/>
      <c r="F101" s="234"/>
      <c r="G101" s="234"/>
      <c r="H101" s="234"/>
      <c r="I101" s="93"/>
      <c r="J101" s="234" t="s">
        <v>100</v>
      </c>
      <c r="K101" s="234"/>
      <c r="L101" s="234"/>
      <c r="M101" s="234"/>
      <c r="N101" s="234"/>
      <c r="O101" s="234"/>
      <c r="P101" s="234"/>
      <c r="Q101" s="234"/>
      <c r="R101" s="234"/>
      <c r="S101" s="234"/>
      <c r="T101" s="234"/>
      <c r="U101" s="234"/>
      <c r="V101" s="234"/>
      <c r="W101" s="234"/>
      <c r="X101" s="234"/>
      <c r="Y101" s="234"/>
      <c r="Z101" s="234"/>
      <c r="AA101" s="234"/>
      <c r="AB101" s="234"/>
      <c r="AC101" s="234"/>
      <c r="AD101" s="234"/>
      <c r="AE101" s="234"/>
      <c r="AF101" s="234"/>
      <c r="AG101" s="232">
        <f>'7 - Elektrická prípojka'!J30</f>
        <v>0</v>
      </c>
      <c r="AH101" s="233"/>
      <c r="AI101" s="233"/>
      <c r="AJ101" s="233"/>
      <c r="AK101" s="233"/>
      <c r="AL101" s="233"/>
      <c r="AM101" s="233"/>
      <c r="AN101" s="232">
        <f t="shared" si="0"/>
        <v>0</v>
      </c>
      <c r="AO101" s="233"/>
      <c r="AP101" s="233"/>
      <c r="AQ101" s="94" t="s">
        <v>82</v>
      </c>
      <c r="AR101" s="95"/>
      <c r="AS101" s="101">
        <v>0</v>
      </c>
      <c r="AT101" s="102">
        <f t="shared" si="1"/>
        <v>0</v>
      </c>
      <c r="AU101" s="103">
        <f>'7 - Elektrická prípojka'!P123</f>
        <v>0</v>
      </c>
      <c r="AV101" s="102">
        <f>'7 - Elektrická prípojka'!J33</f>
        <v>0</v>
      </c>
      <c r="AW101" s="102">
        <f>'7 - Elektrická prípojka'!J34</f>
        <v>0</v>
      </c>
      <c r="AX101" s="102">
        <f>'7 - Elektrická prípojka'!J35</f>
        <v>0</v>
      </c>
      <c r="AY101" s="102">
        <f>'7 - Elektrická prípojka'!J36</f>
        <v>0</v>
      </c>
      <c r="AZ101" s="102">
        <f>'7 - Elektrická prípojka'!F33</f>
        <v>0</v>
      </c>
      <c r="BA101" s="102">
        <f>'7 - Elektrická prípojka'!F34</f>
        <v>0</v>
      </c>
      <c r="BB101" s="102">
        <f>'7 - Elektrická prípojka'!F35</f>
        <v>0</v>
      </c>
      <c r="BC101" s="102">
        <f>'7 - Elektrická prípojka'!F36</f>
        <v>0</v>
      </c>
      <c r="BD101" s="104">
        <f>'7 - Elektrická prípojka'!F37</f>
        <v>0</v>
      </c>
      <c r="BT101" s="100" t="s">
        <v>80</v>
      </c>
      <c r="BV101" s="100" t="s">
        <v>77</v>
      </c>
      <c r="BW101" s="100" t="s">
        <v>101</v>
      </c>
      <c r="BX101" s="100" t="s">
        <v>5</v>
      </c>
      <c r="CL101" s="100" t="s">
        <v>1</v>
      </c>
      <c r="CM101" s="100" t="s">
        <v>75</v>
      </c>
    </row>
    <row r="102" spans="1:91" s="2" customFormat="1" ht="30" customHeight="1">
      <c r="A102" s="31"/>
      <c r="B102" s="32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6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</row>
    <row r="103" spans="1:91" s="2" customFormat="1" ht="7" customHeight="1">
      <c r="A103" s="31"/>
      <c r="B103" s="51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2"/>
      <c r="AR103" s="36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</row>
  </sheetData>
  <sheetProtection algorithmName="SHA-512" hashValue="DeEFFiKnDQl//z92D3d94niT+gCCbrLiOwbDYNSS34N7UTLHwDt9wHfsmnY/SKhoe0JfmF0fpX3T8GprKLzSlQ==" saltValue="47ctKTKwtq1OjBwqrkhLNVkDq/Rr50IPKRzp4YRVCfuijKzlrcRzhVfXuvFikM2MIPCF5zk2rhLuYjD4taSpvA==" spinCount="100000" sheet="1" objects="1" scenarios="1" formatColumns="0" formatRows="0"/>
  <mergeCells count="66"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AG94:AM94"/>
    <mergeCell ref="AN94:AP94"/>
    <mergeCell ref="D96:H96"/>
    <mergeCell ref="AG96:AM96"/>
    <mergeCell ref="AN96:AP96"/>
    <mergeCell ref="AN97:AP97"/>
    <mergeCell ref="D97:H97"/>
    <mergeCell ref="J97:AF97"/>
    <mergeCell ref="AG97:AM97"/>
    <mergeCell ref="D98:H98"/>
    <mergeCell ref="J98:AF98"/>
    <mergeCell ref="AN99:AP99"/>
    <mergeCell ref="AG99:AM99"/>
    <mergeCell ref="D99:H99"/>
    <mergeCell ref="J99:AF99"/>
    <mergeCell ref="D100:H100"/>
    <mergeCell ref="J100:AF100"/>
    <mergeCell ref="AN101:AP101"/>
    <mergeCell ref="AG101:AM101"/>
    <mergeCell ref="D101:H101"/>
    <mergeCell ref="J101:AF101"/>
    <mergeCell ref="AK30:AO30"/>
    <mergeCell ref="L30:P30"/>
    <mergeCell ref="W30:AE30"/>
    <mergeCell ref="L31:P31"/>
    <mergeCell ref="AN100:AP100"/>
    <mergeCell ref="AG100:AM100"/>
    <mergeCell ref="AN98:AP98"/>
    <mergeCell ref="AG98:AM98"/>
    <mergeCell ref="J96:AF96"/>
    <mergeCell ref="L85:AO85"/>
    <mergeCell ref="AM87:AN87"/>
    <mergeCell ref="AM89:AP89"/>
    <mergeCell ref="AK26:AO26"/>
    <mergeCell ref="L28:P28"/>
    <mergeCell ref="W28:AE28"/>
    <mergeCell ref="AK28:AO28"/>
    <mergeCell ref="W29:AE29"/>
    <mergeCell ref="L29:P29"/>
    <mergeCell ref="AK29:AO29"/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</mergeCells>
  <hyperlinks>
    <hyperlink ref="A95" location="'1 - Stavebná časť'!C2" display="/" xr:uid="{00000000-0004-0000-0000-000000000000}"/>
    <hyperlink ref="A96" location="'2 - Elektroinštalácia '!C2" display="/" xr:uid="{00000000-0004-0000-0000-000001000000}"/>
    <hyperlink ref="A97" location="'3 - OPZ - Plynofikácia'!C2" display="/" xr:uid="{00000000-0004-0000-0000-000002000000}"/>
    <hyperlink ref="A98" location="'4 - UK - Ústredné vykurov...'!C2" display="/" xr:uid="{00000000-0004-0000-0000-000003000000}"/>
    <hyperlink ref="A99" location="'5 - ZTI - Zdravotechnika '!C2" display="/" xr:uid="{00000000-0004-0000-0000-000004000000}"/>
    <hyperlink ref="A100" location="'6 - Spevnené plochy a par...'!C2" display="/" xr:uid="{00000000-0004-0000-0000-000005000000}"/>
    <hyperlink ref="A101" location="'7 - Elektrická prípojka'!C2" display="/" xr:uid="{00000000-0004-0000-0000-000006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299"/>
  <sheetViews>
    <sheetView showGridLines="0" workbookViewId="0"/>
  </sheetViews>
  <sheetFormatPr defaultRowHeight="10.3"/>
  <cols>
    <col min="1" max="1" width="8.36328125" style="1" customWidth="1"/>
    <col min="2" max="2" width="1.1796875" style="1" customWidth="1"/>
    <col min="3" max="3" width="4.1796875" style="1" customWidth="1"/>
    <col min="4" max="4" width="4.36328125" style="1" customWidth="1"/>
    <col min="5" max="5" width="17.1796875" style="1" customWidth="1"/>
    <col min="6" max="6" width="50.81640625" style="1" customWidth="1"/>
    <col min="7" max="7" width="7.453125" style="1" customWidth="1"/>
    <col min="8" max="8" width="11.453125" style="1" customWidth="1"/>
    <col min="9" max="10" width="20.1796875" style="1" customWidth="1"/>
    <col min="11" max="11" width="20.1796875" style="1" hidden="1" customWidth="1"/>
    <col min="12" max="12" width="9.36328125" style="1" customWidth="1"/>
    <col min="13" max="13" width="10.81640625" style="1" hidden="1" customWidth="1"/>
    <col min="14" max="14" width="9.36328125" style="1" hidden="1"/>
    <col min="15" max="21" width="14.1796875" style="1" hidden="1" customWidth="1"/>
    <col min="22" max="22" width="12.36328125" style="1" customWidth="1"/>
    <col min="23" max="23" width="16.36328125" style="1" customWidth="1"/>
    <col min="24" max="24" width="12.36328125" style="1" customWidth="1"/>
    <col min="25" max="25" width="15" style="1" customWidth="1"/>
    <col min="26" max="26" width="11" style="1" customWidth="1"/>
    <col min="27" max="27" width="15" style="1" customWidth="1"/>
    <col min="28" max="28" width="16.36328125" style="1" customWidth="1"/>
    <col min="29" max="29" width="11" style="1" customWidth="1"/>
    <col min="30" max="30" width="15" style="1" customWidth="1"/>
    <col min="31" max="31" width="16.36328125" style="1" customWidth="1"/>
    <col min="44" max="65" width="9.36328125" style="1" hidden="1"/>
  </cols>
  <sheetData>
    <row r="2" spans="1:46" s="1" customFormat="1" ht="37" customHeight="1"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AT2" s="14" t="s">
        <v>83</v>
      </c>
    </row>
    <row r="3" spans="1:46" s="1" customFormat="1" ht="7" customHeight="1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7"/>
      <c r="AT3" s="14" t="s">
        <v>75</v>
      </c>
    </row>
    <row r="4" spans="1:46" s="1" customFormat="1" ht="25" customHeight="1">
      <c r="B4" s="17"/>
      <c r="D4" s="107" t="s">
        <v>102</v>
      </c>
      <c r="L4" s="17"/>
      <c r="M4" s="108" t="s">
        <v>9</v>
      </c>
      <c r="AT4" s="14" t="s">
        <v>4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109" t="s">
        <v>14</v>
      </c>
      <c r="L6" s="17"/>
    </row>
    <row r="7" spans="1:46" s="1" customFormat="1" ht="16.5" customHeight="1">
      <c r="B7" s="17"/>
      <c r="E7" s="256" t="str">
        <f>'Rekapitulácia stavby'!K6</f>
        <v>Bytový dom Malá Čierna</v>
      </c>
      <c r="F7" s="257"/>
      <c r="G7" s="257"/>
      <c r="H7" s="257"/>
      <c r="L7" s="17"/>
    </row>
    <row r="8" spans="1:46" s="2" customFormat="1" ht="12" customHeight="1">
      <c r="A8" s="31"/>
      <c r="B8" s="36"/>
      <c r="C8" s="31"/>
      <c r="D8" s="109" t="s">
        <v>103</v>
      </c>
      <c r="E8" s="31"/>
      <c r="F8" s="31"/>
      <c r="G8" s="31"/>
      <c r="H8" s="31"/>
      <c r="I8" s="31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58" t="s">
        <v>104</v>
      </c>
      <c r="F9" s="259"/>
      <c r="G9" s="259"/>
      <c r="H9" s="259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09" t="s">
        <v>16</v>
      </c>
      <c r="E11" s="31"/>
      <c r="F11" s="110" t="s">
        <v>1</v>
      </c>
      <c r="G11" s="31"/>
      <c r="H11" s="31"/>
      <c r="I11" s="109" t="s">
        <v>17</v>
      </c>
      <c r="J11" s="110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09" t="s">
        <v>18</v>
      </c>
      <c r="E12" s="31"/>
      <c r="F12" s="110" t="s">
        <v>19</v>
      </c>
      <c r="G12" s="31"/>
      <c r="H12" s="31"/>
      <c r="I12" s="109" t="s">
        <v>20</v>
      </c>
      <c r="J12" s="111" t="str">
        <f>'Rekapitulácia stavby'!AN8</f>
        <v>23. 11. 2020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5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09" t="s">
        <v>22</v>
      </c>
      <c r="E14" s="31"/>
      <c r="F14" s="31"/>
      <c r="G14" s="31"/>
      <c r="H14" s="31"/>
      <c r="I14" s="109" t="s">
        <v>23</v>
      </c>
      <c r="J14" s="110" t="s">
        <v>1</v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0" t="s">
        <v>19</v>
      </c>
      <c r="F15" s="31"/>
      <c r="G15" s="31"/>
      <c r="H15" s="31"/>
      <c r="I15" s="109" t="s">
        <v>24</v>
      </c>
      <c r="J15" s="110" t="s">
        <v>1</v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7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09" t="s">
        <v>25</v>
      </c>
      <c r="E17" s="31"/>
      <c r="F17" s="31"/>
      <c r="G17" s="31"/>
      <c r="H17" s="31"/>
      <c r="I17" s="109" t="s">
        <v>23</v>
      </c>
      <c r="J17" s="27" t="str">
        <f>'Rekapitulácia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60" t="str">
        <f>'Rekapitulácia stavby'!E14</f>
        <v>Vyplň údaj</v>
      </c>
      <c r="F18" s="261"/>
      <c r="G18" s="261"/>
      <c r="H18" s="261"/>
      <c r="I18" s="109" t="s">
        <v>24</v>
      </c>
      <c r="J18" s="27" t="str">
        <f>'Rekapitulácia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7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09" t="s">
        <v>27</v>
      </c>
      <c r="E20" s="31"/>
      <c r="F20" s="31"/>
      <c r="G20" s="31"/>
      <c r="H20" s="31"/>
      <c r="I20" s="109" t="s">
        <v>23</v>
      </c>
      <c r="J20" s="110" t="s">
        <v>28</v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0" t="s">
        <v>29</v>
      </c>
      <c r="F21" s="31"/>
      <c r="G21" s="31"/>
      <c r="H21" s="31"/>
      <c r="I21" s="109" t="s">
        <v>24</v>
      </c>
      <c r="J21" s="110" t="s">
        <v>1</v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7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09" t="s">
        <v>32</v>
      </c>
      <c r="E23" s="31"/>
      <c r="F23" s="31"/>
      <c r="G23" s="31"/>
      <c r="H23" s="31"/>
      <c r="I23" s="109" t="s">
        <v>23</v>
      </c>
      <c r="J23" s="110" t="s">
        <v>1</v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0" t="s">
        <v>33</v>
      </c>
      <c r="F24" s="31"/>
      <c r="G24" s="31"/>
      <c r="H24" s="31"/>
      <c r="I24" s="109" t="s">
        <v>24</v>
      </c>
      <c r="J24" s="110" t="s">
        <v>1</v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7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09" t="s">
        <v>34</v>
      </c>
      <c r="E26" s="31"/>
      <c r="F26" s="31"/>
      <c r="G26" s="31"/>
      <c r="H26" s="31"/>
      <c r="I26" s="31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2"/>
      <c r="B27" s="113"/>
      <c r="C27" s="112"/>
      <c r="D27" s="112"/>
      <c r="E27" s="262" t="s">
        <v>1</v>
      </c>
      <c r="F27" s="262"/>
      <c r="G27" s="262"/>
      <c r="H27" s="262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7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7" customHeight="1">
      <c r="A29" s="31"/>
      <c r="B29" s="36"/>
      <c r="C29" s="31"/>
      <c r="D29" s="115"/>
      <c r="E29" s="115"/>
      <c r="F29" s="115"/>
      <c r="G29" s="115"/>
      <c r="H29" s="115"/>
      <c r="I29" s="115"/>
      <c r="J29" s="115"/>
      <c r="K29" s="115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4" customHeight="1">
      <c r="A30" s="31"/>
      <c r="B30" s="36"/>
      <c r="C30" s="31"/>
      <c r="D30" s="116" t="s">
        <v>35</v>
      </c>
      <c r="E30" s="31"/>
      <c r="F30" s="31"/>
      <c r="G30" s="31"/>
      <c r="H30" s="31"/>
      <c r="I30" s="31"/>
      <c r="J30" s="117">
        <f>ROUND(J137,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7" customHeight="1">
      <c r="A31" s="31"/>
      <c r="B31" s="36"/>
      <c r="C31" s="31"/>
      <c r="D31" s="115"/>
      <c r="E31" s="115"/>
      <c r="F31" s="115"/>
      <c r="G31" s="115"/>
      <c r="H31" s="115"/>
      <c r="I31" s="115"/>
      <c r="J31" s="115"/>
      <c r="K31" s="115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5" customHeight="1">
      <c r="A32" s="31"/>
      <c r="B32" s="36"/>
      <c r="C32" s="31"/>
      <c r="D32" s="31"/>
      <c r="E32" s="31"/>
      <c r="F32" s="118" t="s">
        <v>37</v>
      </c>
      <c r="G32" s="31"/>
      <c r="H32" s="31"/>
      <c r="I32" s="118" t="s">
        <v>36</v>
      </c>
      <c r="J32" s="118" t="s">
        <v>38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5" customHeight="1">
      <c r="A33" s="31"/>
      <c r="B33" s="36"/>
      <c r="C33" s="31"/>
      <c r="D33" s="119" t="s">
        <v>39</v>
      </c>
      <c r="E33" s="109" t="s">
        <v>40</v>
      </c>
      <c r="F33" s="120">
        <f>ROUND((SUM(BE137:BE298)),  2)</f>
        <v>0</v>
      </c>
      <c r="G33" s="31"/>
      <c r="H33" s="31"/>
      <c r="I33" s="121">
        <v>0.2</v>
      </c>
      <c r="J33" s="120">
        <f>ROUND(((SUM(BE137:BE298))*I33),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5" customHeight="1">
      <c r="A34" s="31"/>
      <c r="B34" s="36"/>
      <c r="C34" s="31"/>
      <c r="D34" s="31"/>
      <c r="E34" s="109" t="s">
        <v>41</v>
      </c>
      <c r="F34" s="120">
        <f>ROUND((SUM(BF137:BF298)),  2)</f>
        <v>0</v>
      </c>
      <c r="G34" s="31"/>
      <c r="H34" s="31"/>
      <c r="I34" s="121">
        <v>0.2</v>
      </c>
      <c r="J34" s="120">
        <f>ROUND(((SUM(BF137:BF298))*I34),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5" hidden="1" customHeight="1">
      <c r="A35" s="31"/>
      <c r="B35" s="36"/>
      <c r="C35" s="31"/>
      <c r="D35" s="31"/>
      <c r="E35" s="109" t="s">
        <v>42</v>
      </c>
      <c r="F35" s="120">
        <f>ROUND((SUM(BG137:BG298)),  2)</f>
        <v>0</v>
      </c>
      <c r="G35" s="31"/>
      <c r="H35" s="31"/>
      <c r="I35" s="121">
        <v>0.2</v>
      </c>
      <c r="J35" s="120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5" hidden="1" customHeight="1">
      <c r="A36" s="31"/>
      <c r="B36" s="36"/>
      <c r="C36" s="31"/>
      <c r="D36" s="31"/>
      <c r="E36" s="109" t="s">
        <v>43</v>
      </c>
      <c r="F36" s="120">
        <f>ROUND((SUM(BH137:BH298)),  2)</f>
        <v>0</v>
      </c>
      <c r="G36" s="31"/>
      <c r="H36" s="31"/>
      <c r="I36" s="121">
        <v>0.2</v>
      </c>
      <c r="J36" s="120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5" hidden="1" customHeight="1">
      <c r="A37" s="31"/>
      <c r="B37" s="36"/>
      <c r="C37" s="31"/>
      <c r="D37" s="31"/>
      <c r="E37" s="109" t="s">
        <v>44</v>
      </c>
      <c r="F37" s="120">
        <f>ROUND((SUM(BI137:BI298)),  2)</f>
        <v>0</v>
      </c>
      <c r="G37" s="31"/>
      <c r="H37" s="31"/>
      <c r="I37" s="121">
        <v>0</v>
      </c>
      <c r="J37" s="120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7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4" customHeight="1">
      <c r="A39" s="31"/>
      <c r="B39" s="36"/>
      <c r="C39" s="122"/>
      <c r="D39" s="123" t="s">
        <v>45</v>
      </c>
      <c r="E39" s="124"/>
      <c r="F39" s="124"/>
      <c r="G39" s="125" t="s">
        <v>46</v>
      </c>
      <c r="H39" s="126" t="s">
        <v>47</v>
      </c>
      <c r="I39" s="124"/>
      <c r="J39" s="127">
        <f>SUM(J30:J37)</f>
        <v>0</v>
      </c>
      <c r="K39" s="128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5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5" customHeight="1">
      <c r="B41" s="17"/>
      <c r="L41" s="17"/>
    </row>
    <row r="42" spans="1:31" s="1" customFormat="1" ht="14.5" customHeight="1">
      <c r="B42" s="17"/>
      <c r="L42" s="17"/>
    </row>
    <row r="43" spans="1:31" s="1" customFormat="1" ht="14.5" customHeight="1">
      <c r="B43" s="17"/>
      <c r="L43" s="17"/>
    </row>
    <row r="44" spans="1:31" s="1" customFormat="1" ht="14.5" customHeight="1">
      <c r="B44" s="17"/>
      <c r="L44" s="17"/>
    </row>
    <row r="45" spans="1:31" s="1" customFormat="1" ht="14.5" customHeight="1">
      <c r="B45" s="17"/>
      <c r="L45" s="17"/>
    </row>
    <row r="46" spans="1:31" s="1" customFormat="1" ht="14.5" customHeight="1">
      <c r="B46" s="17"/>
      <c r="L46" s="17"/>
    </row>
    <row r="47" spans="1:31" s="1" customFormat="1" ht="14.5" customHeight="1">
      <c r="B47" s="17"/>
      <c r="L47" s="17"/>
    </row>
    <row r="48" spans="1:31" s="1" customFormat="1" ht="14.5" customHeight="1">
      <c r="B48" s="17"/>
      <c r="L48" s="17"/>
    </row>
    <row r="49" spans="1:31" s="1" customFormat="1" ht="14.5" customHeight="1">
      <c r="B49" s="17"/>
      <c r="L49" s="17"/>
    </row>
    <row r="50" spans="1:31" s="2" customFormat="1" ht="14.5" customHeight="1">
      <c r="B50" s="48"/>
      <c r="D50" s="129" t="s">
        <v>48</v>
      </c>
      <c r="E50" s="130"/>
      <c r="F50" s="130"/>
      <c r="G50" s="129" t="s">
        <v>49</v>
      </c>
      <c r="H50" s="130"/>
      <c r="I50" s="130"/>
      <c r="J50" s="130"/>
      <c r="K50" s="130"/>
      <c r="L50" s="48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45">
      <c r="A61" s="31"/>
      <c r="B61" s="36"/>
      <c r="C61" s="31"/>
      <c r="D61" s="131" t="s">
        <v>50</v>
      </c>
      <c r="E61" s="132"/>
      <c r="F61" s="133" t="s">
        <v>51</v>
      </c>
      <c r="G61" s="131" t="s">
        <v>50</v>
      </c>
      <c r="H61" s="132"/>
      <c r="I61" s="132"/>
      <c r="J61" s="134" t="s">
        <v>51</v>
      </c>
      <c r="K61" s="132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45">
      <c r="A65" s="31"/>
      <c r="B65" s="36"/>
      <c r="C65" s="31"/>
      <c r="D65" s="129" t="s">
        <v>52</v>
      </c>
      <c r="E65" s="135"/>
      <c r="F65" s="135"/>
      <c r="G65" s="129" t="s">
        <v>53</v>
      </c>
      <c r="H65" s="135"/>
      <c r="I65" s="135"/>
      <c r="J65" s="135"/>
      <c r="K65" s="135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45">
      <c r="A76" s="31"/>
      <c r="B76" s="36"/>
      <c r="C76" s="31"/>
      <c r="D76" s="131" t="s">
        <v>50</v>
      </c>
      <c r="E76" s="132"/>
      <c r="F76" s="133" t="s">
        <v>51</v>
      </c>
      <c r="G76" s="131" t="s">
        <v>50</v>
      </c>
      <c r="H76" s="132"/>
      <c r="I76" s="132"/>
      <c r="J76" s="134" t="s">
        <v>51</v>
      </c>
      <c r="K76" s="132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5" customHeight="1">
      <c r="A77" s="31"/>
      <c r="B77" s="136"/>
      <c r="C77" s="137"/>
      <c r="D77" s="137"/>
      <c r="E77" s="137"/>
      <c r="F77" s="137"/>
      <c r="G77" s="137"/>
      <c r="H77" s="137"/>
      <c r="I77" s="137"/>
      <c r="J77" s="137"/>
      <c r="K77" s="137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7" hidden="1" customHeight="1">
      <c r="A81" s="31"/>
      <c r="B81" s="138"/>
      <c r="C81" s="139"/>
      <c r="D81" s="139"/>
      <c r="E81" s="139"/>
      <c r="F81" s="139"/>
      <c r="G81" s="139"/>
      <c r="H81" s="139"/>
      <c r="I81" s="139"/>
      <c r="J81" s="139"/>
      <c r="K81" s="139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5" hidden="1" customHeight="1">
      <c r="A82" s="31"/>
      <c r="B82" s="32"/>
      <c r="C82" s="20" t="s">
        <v>105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7" hidden="1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14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3"/>
      <c r="D85" s="33"/>
      <c r="E85" s="254" t="str">
        <f>E7</f>
        <v>Bytový dom Malá Čierna</v>
      </c>
      <c r="F85" s="255"/>
      <c r="G85" s="255"/>
      <c r="H85" s="255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103</v>
      </c>
      <c r="D86" s="33"/>
      <c r="E86" s="33"/>
      <c r="F86" s="33"/>
      <c r="G86" s="33"/>
      <c r="H86" s="33"/>
      <c r="I86" s="33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3"/>
      <c r="D87" s="33"/>
      <c r="E87" s="242" t="str">
        <f>E9</f>
        <v>1 - Stavebná časť</v>
      </c>
      <c r="F87" s="253"/>
      <c r="G87" s="253"/>
      <c r="H87" s="253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7" hidden="1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18</v>
      </c>
      <c r="D89" s="33"/>
      <c r="E89" s="33"/>
      <c r="F89" s="24" t="str">
        <f>F12</f>
        <v>Obec Malá Čierna</v>
      </c>
      <c r="G89" s="33"/>
      <c r="H89" s="33"/>
      <c r="I89" s="26" t="s">
        <v>20</v>
      </c>
      <c r="J89" s="63" t="str">
        <f>IF(J12="","",J12)</f>
        <v>23. 11. 2020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7" hidden="1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5" hidden="1" customHeight="1">
      <c r="A91" s="31"/>
      <c r="B91" s="32"/>
      <c r="C91" s="26" t="s">
        <v>22</v>
      </c>
      <c r="D91" s="33"/>
      <c r="E91" s="33"/>
      <c r="F91" s="24" t="str">
        <f>E15</f>
        <v>Obec Malá Čierna</v>
      </c>
      <c r="G91" s="33"/>
      <c r="H91" s="33"/>
      <c r="I91" s="26" t="s">
        <v>27</v>
      </c>
      <c r="J91" s="29" t="str">
        <f>E21</f>
        <v>Project89 s.r.o.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5" hidden="1" customHeight="1">
      <c r="A92" s="31"/>
      <c r="B92" s="32"/>
      <c r="C92" s="26" t="s">
        <v>25</v>
      </c>
      <c r="D92" s="33"/>
      <c r="E92" s="33"/>
      <c r="F92" s="24" t="str">
        <f>IF(E18="","",E18)</f>
        <v>Vyplň údaj</v>
      </c>
      <c r="G92" s="33"/>
      <c r="H92" s="33"/>
      <c r="I92" s="26" t="s">
        <v>32</v>
      </c>
      <c r="J92" s="29" t="str">
        <f>E24</f>
        <v>Ing. Eduard Luščoň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4" hidden="1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40" t="s">
        <v>106</v>
      </c>
      <c r="D94" s="141"/>
      <c r="E94" s="141"/>
      <c r="F94" s="141"/>
      <c r="G94" s="141"/>
      <c r="H94" s="141"/>
      <c r="I94" s="141"/>
      <c r="J94" s="142" t="s">
        <v>107</v>
      </c>
      <c r="K94" s="141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4" hidden="1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5" hidden="1" customHeight="1">
      <c r="A96" s="31"/>
      <c r="B96" s="32"/>
      <c r="C96" s="143" t="s">
        <v>108</v>
      </c>
      <c r="D96" s="33"/>
      <c r="E96" s="33"/>
      <c r="F96" s="33"/>
      <c r="G96" s="33"/>
      <c r="H96" s="33"/>
      <c r="I96" s="33"/>
      <c r="J96" s="81">
        <f>J137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109</v>
      </c>
    </row>
    <row r="97" spans="2:12" s="9" customFormat="1" ht="25" hidden="1" customHeight="1">
      <c r="B97" s="144"/>
      <c r="C97" s="145"/>
      <c r="D97" s="146" t="s">
        <v>110</v>
      </c>
      <c r="E97" s="147"/>
      <c r="F97" s="147"/>
      <c r="G97" s="147"/>
      <c r="H97" s="147"/>
      <c r="I97" s="147"/>
      <c r="J97" s="148">
        <f>J138</f>
        <v>0</v>
      </c>
      <c r="K97" s="145"/>
      <c r="L97" s="149"/>
    </row>
    <row r="98" spans="2:12" s="9" customFormat="1" ht="25" hidden="1" customHeight="1">
      <c r="B98" s="144"/>
      <c r="C98" s="145"/>
      <c r="D98" s="146" t="s">
        <v>111</v>
      </c>
      <c r="E98" s="147"/>
      <c r="F98" s="147"/>
      <c r="G98" s="147"/>
      <c r="H98" s="147"/>
      <c r="I98" s="147"/>
      <c r="J98" s="148">
        <f>J143</f>
        <v>0</v>
      </c>
      <c r="K98" s="145"/>
      <c r="L98" s="149"/>
    </row>
    <row r="99" spans="2:12" s="9" customFormat="1" ht="25" hidden="1" customHeight="1">
      <c r="B99" s="144"/>
      <c r="C99" s="145"/>
      <c r="D99" s="146" t="s">
        <v>112</v>
      </c>
      <c r="E99" s="147"/>
      <c r="F99" s="147"/>
      <c r="G99" s="147"/>
      <c r="H99" s="147"/>
      <c r="I99" s="147"/>
      <c r="J99" s="148">
        <f>J151</f>
        <v>0</v>
      </c>
      <c r="K99" s="145"/>
      <c r="L99" s="149"/>
    </row>
    <row r="100" spans="2:12" s="9" customFormat="1" ht="25" hidden="1" customHeight="1">
      <c r="B100" s="144"/>
      <c r="C100" s="145"/>
      <c r="D100" s="146" t="s">
        <v>113</v>
      </c>
      <c r="E100" s="147"/>
      <c r="F100" s="147"/>
      <c r="G100" s="147"/>
      <c r="H100" s="147"/>
      <c r="I100" s="147"/>
      <c r="J100" s="148">
        <f>J160</f>
        <v>0</v>
      </c>
      <c r="K100" s="145"/>
      <c r="L100" s="149"/>
    </row>
    <row r="101" spans="2:12" s="9" customFormat="1" ht="25" hidden="1" customHeight="1">
      <c r="B101" s="144"/>
      <c r="C101" s="145"/>
      <c r="D101" s="146" t="s">
        <v>114</v>
      </c>
      <c r="E101" s="147"/>
      <c r="F101" s="147"/>
      <c r="G101" s="147"/>
      <c r="H101" s="147"/>
      <c r="I101" s="147"/>
      <c r="J101" s="148">
        <f>J174</f>
        <v>0</v>
      </c>
      <c r="K101" s="145"/>
      <c r="L101" s="149"/>
    </row>
    <row r="102" spans="2:12" s="9" customFormat="1" ht="25" hidden="1" customHeight="1">
      <c r="B102" s="144"/>
      <c r="C102" s="145"/>
      <c r="D102" s="146" t="s">
        <v>115</v>
      </c>
      <c r="E102" s="147"/>
      <c r="F102" s="147"/>
      <c r="G102" s="147"/>
      <c r="H102" s="147"/>
      <c r="I102" s="147"/>
      <c r="J102" s="148">
        <f>J189</f>
        <v>0</v>
      </c>
      <c r="K102" s="145"/>
      <c r="L102" s="149"/>
    </row>
    <row r="103" spans="2:12" s="9" customFormat="1" ht="25" hidden="1" customHeight="1">
      <c r="B103" s="144"/>
      <c r="C103" s="145"/>
      <c r="D103" s="146" t="s">
        <v>116</v>
      </c>
      <c r="E103" s="147"/>
      <c r="F103" s="147"/>
      <c r="G103" s="147"/>
      <c r="H103" s="147"/>
      <c r="I103" s="147"/>
      <c r="J103" s="148">
        <f>J196</f>
        <v>0</v>
      </c>
      <c r="K103" s="145"/>
      <c r="L103" s="149"/>
    </row>
    <row r="104" spans="2:12" s="9" customFormat="1" ht="25" hidden="1" customHeight="1">
      <c r="B104" s="144"/>
      <c r="C104" s="145"/>
      <c r="D104" s="146" t="s">
        <v>117</v>
      </c>
      <c r="E104" s="147"/>
      <c r="F104" s="147"/>
      <c r="G104" s="147"/>
      <c r="H104" s="147"/>
      <c r="I104" s="147"/>
      <c r="J104" s="148">
        <f>J198</f>
        <v>0</v>
      </c>
      <c r="K104" s="145"/>
      <c r="L104" s="149"/>
    </row>
    <row r="105" spans="2:12" s="9" customFormat="1" ht="25" hidden="1" customHeight="1">
      <c r="B105" s="144"/>
      <c r="C105" s="145"/>
      <c r="D105" s="146" t="s">
        <v>118</v>
      </c>
      <c r="E105" s="147"/>
      <c r="F105" s="147"/>
      <c r="G105" s="147"/>
      <c r="H105" s="147"/>
      <c r="I105" s="147"/>
      <c r="J105" s="148">
        <f>J216</f>
        <v>0</v>
      </c>
      <c r="K105" s="145"/>
      <c r="L105" s="149"/>
    </row>
    <row r="106" spans="2:12" s="9" customFormat="1" ht="25" hidden="1" customHeight="1">
      <c r="B106" s="144"/>
      <c r="C106" s="145"/>
      <c r="D106" s="146" t="s">
        <v>119</v>
      </c>
      <c r="E106" s="147"/>
      <c r="F106" s="147"/>
      <c r="G106" s="147"/>
      <c r="H106" s="147"/>
      <c r="I106" s="147"/>
      <c r="J106" s="148">
        <f>J220</f>
        <v>0</v>
      </c>
      <c r="K106" s="145"/>
      <c r="L106" s="149"/>
    </row>
    <row r="107" spans="2:12" s="9" customFormat="1" ht="25" hidden="1" customHeight="1">
      <c r="B107" s="144"/>
      <c r="C107" s="145"/>
      <c r="D107" s="146" t="s">
        <v>120</v>
      </c>
      <c r="E107" s="147"/>
      <c r="F107" s="147"/>
      <c r="G107" s="147"/>
      <c r="H107" s="147"/>
      <c r="I107" s="147"/>
      <c r="J107" s="148">
        <f>J228</f>
        <v>0</v>
      </c>
      <c r="K107" s="145"/>
      <c r="L107" s="149"/>
    </row>
    <row r="108" spans="2:12" s="9" customFormat="1" ht="25" hidden="1" customHeight="1">
      <c r="B108" s="144"/>
      <c r="C108" s="145"/>
      <c r="D108" s="146" t="s">
        <v>121</v>
      </c>
      <c r="E108" s="147"/>
      <c r="F108" s="147"/>
      <c r="G108" s="147"/>
      <c r="H108" s="147"/>
      <c r="I108" s="147"/>
      <c r="J108" s="148">
        <f>J231</f>
        <v>0</v>
      </c>
      <c r="K108" s="145"/>
      <c r="L108" s="149"/>
    </row>
    <row r="109" spans="2:12" s="9" customFormat="1" ht="25" hidden="1" customHeight="1">
      <c r="B109" s="144"/>
      <c r="C109" s="145"/>
      <c r="D109" s="146" t="s">
        <v>122</v>
      </c>
      <c r="E109" s="147"/>
      <c r="F109" s="147"/>
      <c r="G109" s="147"/>
      <c r="H109" s="147"/>
      <c r="I109" s="147"/>
      <c r="J109" s="148">
        <f>J235</f>
        <v>0</v>
      </c>
      <c r="K109" s="145"/>
      <c r="L109" s="149"/>
    </row>
    <row r="110" spans="2:12" s="9" customFormat="1" ht="25" hidden="1" customHeight="1">
      <c r="B110" s="144"/>
      <c r="C110" s="145"/>
      <c r="D110" s="146" t="s">
        <v>123</v>
      </c>
      <c r="E110" s="147"/>
      <c r="F110" s="147"/>
      <c r="G110" s="147"/>
      <c r="H110" s="147"/>
      <c r="I110" s="147"/>
      <c r="J110" s="148">
        <f>J241</f>
        <v>0</v>
      </c>
      <c r="K110" s="145"/>
      <c r="L110" s="149"/>
    </row>
    <row r="111" spans="2:12" s="9" customFormat="1" ht="25" hidden="1" customHeight="1">
      <c r="B111" s="144"/>
      <c r="C111" s="145"/>
      <c r="D111" s="146" t="s">
        <v>124</v>
      </c>
      <c r="E111" s="147"/>
      <c r="F111" s="147"/>
      <c r="G111" s="147"/>
      <c r="H111" s="147"/>
      <c r="I111" s="147"/>
      <c r="J111" s="148">
        <f>J244</f>
        <v>0</v>
      </c>
      <c r="K111" s="145"/>
      <c r="L111" s="149"/>
    </row>
    <row r="112" spans="2:12" s="9" customFormat="1" ht="25" hidden="1" customHeight="1">
      <c r="B112" s="144"/>
      <c r="C112" s="145"/>
      <c r="D112" s="146" t="s">
        <v>125</v>
      </c>
      <c r="E112" s="147"/>
      <c r="F112" s="147"/>
      <c r="G112" s="147"/>
      <c r="H112" s="147"/>
      <c r="I112" s="147"/>
      <c r="J112" s="148">
        <f>J270</f>
        <v>0</v>
      </c>
      <c r="K112" s="145"/>
      <c r="L112" s="149"/>
    </row>
    <row r="113" spans="1:31" s="9" customFormat="1" ht="25" hidden="1" customHeight="1">
      <c r="B113" s="144"/>
      <c r="C113" s="145"/>
      <c r="D113" s="146" t="s">
        <v>126</v>
      </c>
      <c r="E113" s="147"/>
      <c r="F113" s="147"/>
      <c r="G113" s="147"/>
      <c r="H113" s="147"/>
      <c r="I113" s="147"/>
      <c r="J113" s="148">
        <f>J274</f>
        <v>0</v>
      </c>
      <c r="K113" s="145"/>
      <c r="L113" s="149"/>
    </row>
    <row r="114" spans="1:31" s="9" customFormat="1" ht="25" hidden="1" customHeight="1">
      <c r="B114" s="144"/>
      <c r="C114" s="145"/>
      <c r="D114" s="146" t="s">
        <v>127</v>
      </c>
      <c r="E114" s="147"/>
      <c r="F114" s="147"/>
      <c r="G114" s="147"/>
      <c r="H114" s="147"/>
      <c r="I114" s="147"/>
      <c r="J114" s="148">
        <f>J278</f>
        <v>0</v>
      </c>
      <c r="K114" s="145"/>
      <c r="L114" s="149"/>
    </row>
    <row r="115" spans="1:31" s="9" customFormat="1" ht="25" hidden="1" customHeight="1">
      <c r="B115" s="144"/>
      <c r="C115" s="145"/>
      <c r="D115" s="146" t="s">
        <v>128</v>
      </c>
      <c r="E115" s="147"/>
      <c r="F115" s="147"/>
      <c r="G115" s="147"/>
      <c r="H115" s="147"/>
      <c r="I115" s="147"/>
      <c r="J115" s="148">
        <f>J285</f>
        <v>0</v>
      </c>
      <c r="K115" s="145"/>
      <c r="L115" s="149"/>
    </row>
    <row r="116" spans="1:31" s="9" customFormat="1" ht="25" hidden="1" customHeight="1">
      <c r="B116" s="144"/>
      <c r="C116" s="145"/>
      <c r="D116" s="146" t="s">
        <v>129</v>
      </c>
      <c r="E116" s="147"/>
      <c r="F116" s="147"/>
      <c r="G116" s="147"/>
      <c r="H116" s="147"/>
      <c r="I116" s="147"/>
      <c r="J116" s="148">
        <f>J289</f>
        <v>0</v>
      </c>
      <c r="K116" s="145"/>
      <c r="L116" s="149"/>
    </row>
    <row r="117" spans="1:31" s="9" customFormat="1" ht="25" hidden="1" customHeight="1">
      <c r="B117" s="144"/>
      <c r="C117" s="145"/>
      <c r="D117" s="146" t="s">
        <v>130</v>
      </c>
      <c r="E117" s="147"/>
      <c r="F117" s="147"/>
      <c r="G117" s="147"/>
      <c r="H117" s="147"/>
      <c r="I117" s="147"/>
      <c r="J117" s="148">
        <f>J295</f>
        <v>0</v>
      </c>
      <c r="K117" s="145"/>
      <c r="L117" s="149"/>
    </row>
    <row r="118" spans="1:31" s="2" customFormat="1" ht="21.75" hidden="1" customHeight="1">
      <c r="A118" s="31"/>
      <c r="B118" s="32"/>
      <c r="C118" s="33"/>
      <c r="D118" s="33"/>
      <c r="E118" s="33"/>
      <c r="F118" s="33"/>
      <c r="G118" s="33"/>
      <c r="H118" s="33"/>
      <c r="I118" s="33"/>
      <c r="J118" s="33"/>
      <c r="K118" s="33"/>
      <c r="L118" s="48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31" s="2" customFormat="1" ht="7" hidden="1" customHeight="1">
      <c r="A119" s="31"/>
      <c r="B119" s="51"/>
      <c r="C119" s="52"/>
      <c r="D119" s="52"/>
      <c r="E119" s="52"/>
      <c r="F119" s="52"/>
      <c r="G119" s="52"/>
      <c r="H119" s="52"/>
      <c r="I119" s="52"/>
      <c r="J119" s="52"/>
      <c r="K119" s="52"/>
      <c r="L119" s="48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31" hidden="1"/>
    <row r="121" spans="1:31" hidden="1"/>
    <row r="122" spans="1:31" hidden="1"/>
    <row r="123" spans="1:31" s="2" customFormat="1" ht="7" customHeight="1">
      <c r="A123" s="31"/>
      <c r="B123" s="53"/>
      <c r="C123" s="54"/>
      <c r="D123" s="54"/>
      <c r="E123" s="54"/>
      <c r="F123" s="54"/>
      <c r="G123" s="54"/>
      <c r="H123" s="54"/>
      <c r="I123" s="54"/>
      <c r="J123" s="54"/>
      <c r="K123" s="54"/>
      <c r="L123" s="48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31" s="2" customFormat="1" ht="25" customHeight="1">
      <c r="A124" s="31"/>
      <c r="B124" s="32"/>
      <c r="C124" s="20" t="s">
        <v>131</v>
      </c>
      <c r="D124" s="33"/>
      <c r="E124" s="33"/>
      <c r="F124" s="33"/>
      <c r="G124" s="33"/>
      <c r="H124" s="33"/>
      <c r="I124" s="33"/>
      <c r="J124" s="33"/>
      <c r="K124" s="33"/>
      <c r="L124" s="48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31" s="2" customFormat="1" ht="7" customHeight="1">
      <c r="A125" s="31"/>
      <c r="B125" s="32"/>
      <c r="C125" s="33"/>
      <c r="D125" s="33"/>
      <c r="E125" s="33"/>
      <c r="F125" s="33"/>
      <c r="G125" s="33"/>
      <c r="H125" s="33"/>
      <c r="I125" s="33"/>
      <c r="J125" s="33"/>
      <c r="K125" s="33"/>
      <c r="L125" s="48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31" s="2" customFormat="1" ht="12" customHeight="1">
      <c r="A126" s="31"/>
      <c r="B126" s="32"/>
      <c r="C126" s="26" t="s">
        <v>14</v>
      </c>
      <c r="D126" s="33"/>
      <c r="E126" s="33"/>
      <c r="F126" s="33"/>
      <c r="G126" s="33"/>
      <c r="H126" s="33"/>
      <c r="I126" s="33"/>
      <c r="J126" s="33"/>
      <c r="K126" s="33"/>
      <c r="L126" s="48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31" s="2" customFormat="1" ht="16.5" customHeight="1">
      <c r="A127" s="31"/>
      <c r="B127" s="32"/>
      <c r="C127" s="33"/>
      <c r="D127" s="33"/>
      <c r="E127" s="254" t="str">
        <f>E7</f>
        <v>Bytový dom Malá Čierna</v>
      </c>
      <c r="F127" s="255"/>
      <c r="G127" s="255"/>
      <c r="H127" s="255"/>
      <c r="I127" s="33"/>
      <c r="J127" s="33"/>
      <c r="K127" s="33"/>
      <c r="L127" s="48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</row>
    <row r="128" spans="1:31" s="2" customFormat="1" ht="12" customHeight="1">
      <c r="A128" s="31"/>
      <c r="B128" s="32"/>
      <c r="C128" s="26" t="s">
        <v>103</v>
      </c>
      <c r="D128" s="33"/>
      <c r="E128" s="33"/>
      <c r="F128" s="33"/>
      <c r="G128" s="33"/>
      <c r="H128" s="33"/>
      <c r="I128" s="33"/>
      <c r="J128" s="33"/>
      <c r="K128" s="33"/>
      <c r="L128" s="48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</row>
    <row r="129" spans="1:65" s="2" customFormat="1" ht="16.5" customHeight="1">
      <c r="A129" s="31"/>
      <c r="B129" s="32"/>
      <c r="C129" s="33"/>
      <c r="D129" s="33"/>
      <c r="E129" s="242" t="str">
        <f>E9</f>
        <v>1 - Stavebná časť</v>
      </c>
      <c r="F129" s="253"/>
      <c r="G129" s="253"/>
      <c r="H129" s="253"/>
      <c r="I129" s="33"/>
      <c r="J129" s="33"/>
      <c r="K129" s="33"/>
      <c r="L129" s="48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</row>
    <row r="130" spans="1:65" s="2" customFormat="1" ht="7" customHeight="1">
      <c r="A130" s="31"/>
      <c r="B130" s="32"/>
      <c r="C130" s="33"/>
      <c r="D130" s="33"/>
      <c r="E130" s="33"/>
      <c r="F130" s="33"/>
      <c r="G130" s="33"/>
      <c r="H130" s="33"/>
      <c r="I130" s="33"/>
      <c r="J130" s="33"/>
      <c r="K130" s="33"/>
      <c r="L130" s="48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</row>
    <row r="131" spans="1:65" s="2" customFormat="1" ht="12" customHeight="1">
      <c r="A131" s="31"/>
      <c r="B131" s="32"/>
      <c r="C131" s="26" t="s">
        <v>18</v>
      </c>
      <c r="D131" s="33"/>
      <c r="E131" s="33"/>
      <c r="F131" s="24" t="str">
        <f>F12</f>
        <v>Obec Malá Čierna</v>
      </c>
      <c r="G131" s="33"/>
      <c r="H131" s="33"/>
      <c r="I131" s="26" t="s">
        <v>20</v>
      </c>
      <c r="J131" s="63" t="str">
        <f>IF(J12="","",J12)</f>
        <v>23. 11. 2020</v>
      </c>
      <c r="K131" s="33"/>
      <c r="L131" s="48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</row>
    <row r="132" spans="1:65" s="2" customFormat="1" ht="7" customHeight="1">
      <c r="A132" s="31"/>
      <c r="B132" s="32"/>
      <c r="C132" s="33"/>
      <c r="D132" s="33"/>
      <c r="E132" s="33"/>
      <c r="F132" s="33"/>
      <c r="G132" s="33"/>
      <c r="H132" s="33"/>
      <c r="I132" s="33"/>
      <c r="J132" s="33"/>
      <c r="K132" s="33"/>
      <c r="L132" s="48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</row>
    <row r="133" spans="1:65" s="2" customFormat="1" ht="15.25" customHeight="1">
      <c r="A133" s="31"/>
      <c r="B133" s="32"/>
      <c r="C133" s="26" t="s">
        <v>22</v>
      </c>
      <c r="D133" s="33"/>
      <c r="E133" s="33"/>
      <c r="F133" s="24" t="str">
        <f>E15</f>
        <v>Obec Malá Čierna</v>
      </c>
      <c r="G133" s="33"/>
      <c r="H133" s="33"/>
      <c r="I133" s="26" t="s">
        <v>27</v>
      </c>
      <c r="J133" s="29" t="str">
        <f>E21</f>
        <v>Project89 s.r.o.</v>
      </c>
      <c r="K133" s="33"/>
      <c r="L133" s="48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</row>
    <row r="134" spans="1:65" s="2" customFormat="1" ht="15.25" customHeight="1">
      <c r="A134" s="31"/>
      <c r="B134" s="32"/>
      <c r="C134" s="26" t="s">
        <v>25</v>
      </c>
      <c r="D134" s="33"/>
      <c r="E134" s="33"/>
      <c r="F134" s="24" t="str">
        <f>IF(E18="","",E18)</f>
        <v>Vyplň údaj</v>
      </c>
      <c r="G134" s="33"/>
      <c r="H134" s="33"/>
      <c r="I134" s="26" t="s">
        <v>32</v>
      </c>
      <c r="J134" s="29" t="str">
        <f>E24</f>
        <v>Ing. Eduard Luščoň</v>
      </c>
      <c r="K134" s="33"/>
      <c r="L134" s="48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</row>
    <row r="135" spans="1:65" s="2" customFormat="1" ht="10.4" customHeight="1">
      <c r="A135" s="31"/>
      <c r="B135" s="32"/>
      <c r="C135" s="33"/>
      <c r="D135" s="33"/>
      <c r="E135" s="33"/>
      <c r="F135" s="33"/>
      <c r="G135" s="33"/>
      <c r="H135" s="33"/>
      <c r="I135" s="33"/>
      <c r="J135" s="33"/>
      <c r="K135" s="33"/>
      <c r="L135" s="48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</row>
    <row r="136" spans="1:65" s="10" customFormat="1" ht="29.25" customHeight="1">
      <c r="A136" s="150"/>
      <c r="B136" s="151"/>
      <c r="C136" s="152" t="s">
        <v>132</v>
      </c>
      <c r="D136" s="153" t="s">
        <v>60</v>
      </c>
      <c r="E136" s="153" t="s">
        <v>56</v>
      </c>
      <c r="F136" s="153" t="s">
        <v>57</v>
      </c>
      <c r="G136" s="153" t="s">
        <v>133</v>
      </c>
      <c r="H136" s="153" t="s">
        <v>134</v>
      </c>
      <c r="I136" s="153" t="s">
        <v>135</v>
      </c>
      <c r="J136" s="154" t="s">
        <v>107</v>
      </c>
      <c r="K136" s="155" t="s">
        <v>136</v>
      </c>
      <c r="L136" s="156"/>
      <c r="M136" s="72" t="s">
        <v>1</v>
      </c>
      <c r="N136" s="73" t="s">
        <v>39</v>
      </c>
      <c r="O136" s="73" t="s">
        <v>137</v>
      </c>
      <c r="P136" s="73" t="s">
        <v>138</v>
      </c>
      <c r="Q136" s="73" t="s">
        <v>139</v>
      </c>
      <c r="R136" s="73" t="s">
        <v>140</v>
      </c>
      <c r="S136" s="73" t="s">
        <v>141</v>
      </c>
      <c r="T136" s="73" t="s">
        <v>142</v>
      </c>
      <c r="U136" s="74" t="s">
        <v>143</v>
      </c>
      <c r="V136" s="150"/>
      <c r="W136" s="150"/>
      <c r="X136" s="150"/>
      <c r="Y136" s="150"/>
      <c r="Z136" s="150"/>
      <c r="AA136" s="150"/>
      <c r="AB136" s="150"/>
      <c r="AC136" s="150"/>
      <c r="AD136" s="150"/>
      <c r="AE136" s="150"/>
    </row>
    <row r="137" spans="1:65" s="2" customFormat="1" ht="22.95" customHeight="1">
      <c r="A137" s="31"/>
      <c r="B137" s="32"/>
      <c r="C137" s="79" t="s">
        <v>108</v>
      </c>
      <c r="D137" s="33"/>
      <c r="E137" s="33"/>
      <c r="F137" s="33"/>
      <c r="G137" s="33"/>
      <c r="H137" s="33"/>
      <c r="I137" s="33"/>
      <c r="J137" s="157">
        <f>BK137</f>
        <v>0</v>
      </c>
      <c r="K137" s="33"/>
      <c r="L137" s="36"/>
      <c r="M137" s="75"/>
      <c r="N137" s="158"/>
      <c r="O137" s="76"/>
      <c r="P137" s="159">
        <f>P138+P143+P151+P160+P174+P189+P196+P198+P216+P220+P228+P231+P235+P241+P244+P270+P274+P278+P285+P289+P295</f>
        <v>0</v>
      </c>
      <c r="Q137" s="76"/>
      <c r="R137" s="159">
        <f>R138+R143+R151+R160+R174+R189+R196+R198+R216+R220+R228+R231+R235+R241+R244+R270+R274+R278+R285+R289+R295</f>
        <v>0.03</v>
      </c>
      <c r="S137" s="76"/>
      <c r="T137" s="159">
        <f>T138+T143+T151+T160+T174+T189+T196+T198+T216+T220+T228+T231+T235+T241+T244+T270+T274+T278+T285+T289+T295</f>
        <v>0</v>
      </c>
      <c r="U137" s="77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T137" s="14" t="s">
        <v>74</v>
      </c>
      <c r="AU137" s="14" t="s">
        <v>109</v>
      </c>
      <c r="BK137" s="160">
        <f>BK138+BK143+BK151+BK160+BK174+BK189+BK196+BK198+BK216+BK220+BK228+BK231+BK235+BK241+BK244+BK270+BK274+BK278+BK285+BK289+BK295</f>
        <v>0</v>
      </c>
    </row>
    <row r="138" spans="1:65" s="11" customFormat="1" ht="25.95" customHeight="1">
      <c r="B138" s="161"/>
      <c r="C138" s="162"/>
      <c r="D138" s="163" t="s">
        <v>74</v>
      </c>
      <c r="E138" s="164" t="s">
        <v>80</v>
      </c>
      <c r="F138" s="164" t="s">
        <v>144</v>
      </c>
      <c r="G138" s="162"/>
      <c r="H138" s="162"/>
      <c r="I138" s="165"/>
      <c r="J138" s="166">
        <f>BK138</f>
        <v>0</v>
      </c>
      <c r="K138" s="162"/>
      <c r="L138" s="167"/>
      <c r="M138" s="168"/>
      <c r="N138" s="169"/>
      <c r="O138" s="169"/>
      <c r="P138" s="170">
        <f>SUM(P139:P142)</f>
        <v>0</v>
      </c>
      <c r="Q138" s="169"/>
      <c r="R138" s="170">
        <f>SUM(R139:R142)</f>
        <v>0</v>
      </c>
      <c r="S138" s="169"/>
      <c r="T138" s="170">
        <f>SUM(T139:T142)</f>
        <v>0</v>
      </c>
      <c r="U138" s="171"/>
      <c r="AR138" s="172" t="s">
        <v>80</v>
      </c>
      <c r="AT138" s="173" t="s">
        <v>74</v>
      </c>
      <c r="AU138" s="173" t="s">
        <v>75</v>
      </c>
      <c r="AY138" s="172" t="s">
        <v>145</v>
      </c>
      <c r="BK138" s="174">
        <f>SUM(BK139:BK142)</f>
        <v>0</v>
      </c>
    </row>
    <row r="139" spans="1:65" s="2" customFormat="1" ht="24.25" customHeight="1">
      <c r="A139" s="31"/>
      <c r="B139" s="32"/>
      <c r="C139" s="175" t="s">
        <v>80</v>
      </c>
      <c r="D139" s="175" t="s">
        <v>146</v>
      </c>
      <c r="E139" s="176" t="s">
        <v>147</v>
      </c>
      <c r="F139" s="177" t="s">
        <v>148</v>
      </c>
      <c r="G139" s="178" t="s">
        <v>149</v>
      </c>
      <c r="H139" s="179">
        <v>71.680000000000007</v>
      </c>
      <c r="I139" s="180"/>
      <c r="J139" s="179">
        <f>ROUND(I139*H139,3)</f>
        <v>0</v>
      </c>
      <c r="K139" s="181"/>
      <c r="L139" s="36"/>
      <c r="M139" s="182" t="s">
        <v>1</v>
      </c>
      <c r="N139" s="183" t="s">
        <v>41</v>
      </c>
      <c r="O139" s="68"/>
      <c r="P139" s="184">
        <f>O139*H139</f>
        <v>0</v>
      </c>
      <c r="Q139" s="184">
        <v>0</v>
      </c>
      <c r="R139" s="184">
        <f>Q139*H139</f>
        <v>0</v>
      </c>
      <c r="S139" s="184">
        <v>0</v>
      </c>
      <c r="T139" s="184">
        <f>S139*H139</f>
        <v>0</v>
      </c>
      <c r="U139" s="185" t="s">
        <v>1</v>
      </c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86" t="s">
        <v>90</v>
      </c>
      <c r="AT139" s="186" t="s">
        <v>146</v>
      </c>
      <c r="AU139" s="186" t="s">
        <v>80</v>
      </c>
      <c r="AY139" s="14" t="s">
        <v>145</v>
      </c>
      <c r="BE139" s="187">
        <f>IF(N139="základná",J139,0)</f>
        <v>0</v>
      </c>
      <c r="BF139" s="187">
        <f>IF(N139="znížená",J139,0)</f>
        <v>0</v>
      </c>
      <c r="BG139" s="187">
        <f>IF(N139="zákl. prenesená",J139,0)</f>
        <v>0</v>
      </c>
      <c r="BH139" s="187">
        <f>IF(N139="zníž. prenesená",J139,0)</f>
        <v>0</v>
      </c>
      <c r="BI139" s="187">
        <f>IF(N139="nulová",J139,0)</f>
        <v>0</v>
      </c>
      <c r="BJ139" s="14" t="s">
        <v>84</v>
      </c>
      <c r="BK139" s="188">
        <f>ROUND(I139*H139,3)</f>
        <v>0</v>
      </c>
      <c r="BL139" s="14" t="s">
        <v>90</v>
      </c>
      <c r="BM139" s="186" t="s">
        <v>80</v>
      </c>
    </row>
    <row r="140" spans="1:65" s="2" customFormat="1" ht="24.25" customHeight="1">
      <c r="A140" s="31"/>
      <c r="B140" s="32"/>
      <c r="C140" s="175" t="s">
        <v>84</v>
      </c>
      <c r="D140" s="175" t="s">
        <v>146</v>
      </c>
      <c r="E140" s="176" t="s">
        <v>150</v>
      </c>
      <c r="F140" s="177" t="s">
        <v>151</v>
      </c>
      <c r="G140" s="178" t="s">
        <v>149</v>
      </c>
      <c r="H140" s="179">
        <v>15.44</v>
      </c>
      <c r="I140" s="180"/>
      <c r="J140" s="179">
        <f>ROUND(I140*H140,3)</f>
        <v>0</v>
      </c>
      <c r="K140" s="181"/>
      <c r="L140" s="36"/>
      <c r="M140" s="182" t="s">
        <v>1</v>
      </c>
      <c r="N140" s="183" t="s">
        <v>41</v>
      </c>
      <c r="O140" s="68"/>
      <c r="P140" s="184">
        <f>O140*H140</f>
        <v>0</v>
      </c>
      <c r="Q140" s="184">
        <v>0</v>
      </c>
      <c r="R140" s="184">
        <f>Q140*H140</f>
        <v>0</v>
      </c>
      <c r="S140" s="184">
        <v>0</v>
      </c>
      <c r="T140" s="184">
        <f>S140*H140</f>
        <v>0</v>
      </c>
      <c r="U140" s="185" t="s">
        <v>1</v>
      </c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86" t="s">
        <v>90</v>
      </c>
      <c r="AT140" s="186" t="s">
        <v>146</v>
      </c>
      <c r="AU140" s="186" t="s">
        <v>80</v>
      </c>
      <c r="AY140" s="14" t="s">
        <v>145</v>
      </c>
      <c r="BE140" s="187">
        <f>IF(N140="základná",J140,0)</f>
        <v>0</v>
      </c>
      <c r="BF140" s="187">
        <f>IF(N140="znížená",J140,0)</f>
        <v>0</v>
      </c>
      <c r="BG140" s="187">
        <f>IF(N140="zákl. prenesená",J140,0)</f>
        <v>0</v>
      </c>
      <c r="BH140" s="187">
        <f>IF(N140="zníž. prenesená",J140,0)</f>
        <v>0</v>
      </c>
      <c r="BI140" s="187">
        <f>IF(N140="nulová",J140,0)</f>
        <v>0</v>
      </c>
      <c r="BJ140" s="14" t="s">
        <v>84</v>
      </c>
      <c r="BK140" s="188">
        <f>ROUND(I140*H140,3)</f>
        <v>0</v>
      </c>
      <c r="BL140" s="14" t="s">
        <v>90</v>
      </c>
      <c r="BM140" s="186" t="s">
        <v>84</v>
      </c>
    </row>
    <row r="141" spans="1:65" s="2" customFormat="1" ht="14.5" customHeight="1">
      <c r="A141" s="31"/>
      <c r="B141" s="32"/>
      <c r="C141" s="175" t="s">
        <v>87</v>
      </c>
      <c r="D141" s="175" t="s">
        <v>146</v>
      </c>
      <c r="E141" s="176" t="s">
        <v>152</v>
      </c>
      <c r="F141" s="177" t="s">
        <v>153</v>
      </c>
      <c r="G141" s="178" t="s">
        <v>149</v>
      </c>
      <c r="H141" s="179">
        <v>35.299999999999997</v>
      </c>
      <c r="I141" s="180"/>
      <c r="J141" s="179">
        <f>ROUND(I141*H141,3)</f>
        <v>0</v>
      </c>
      <c r="K141" s="181"/>
      <c r="L141" s="36"/>
      <c r="M141" s="182" t="s">
        <v>1</v>
      </c>
      <c r="N141" s="183" t="s">
        <v>41</v>
      </c>
      <c r="O141" s="68"/>
      <c r="P141" s="184">
        <f>O141*H141</f>
        <v>0</v>
      </c>
      <c r="Q141" s="184">
        <v>0</v>
      </c>
      <c r="R141" s="184">
        <f>Q141*H141</f>
        <v>0</v>
      </c>
      <c r="S141" s="184">
        <v>0</v>
      </c>
      <c r="T141" s="184">
        <f>S141*H141</f>
        <v>0</v>
      </c>
      <c r="U141" s="185" t="s">
        <v>1</v>
      </c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86" t="s">
        <v>90</v>
      </c>
      <c r="AT141" s="186" t="s">
        <v>146</v>
      </c>
      <c r="AU141" s="186" t="s">
        <v>80</v>
      </c>
      <c r="AY141" s="14" t="s">
        <v>145</v>
      </c>
      <c r="BE141" s="187">
        <f>IF(N141="základná",J141,0)</f>
        <v>0</v>
      </c>
      <c r="BF141" s="187">
        <f>IF(N141="znížená",J141,0)</f>
        <v>0</v>
      </c>
      <c r="BG141" s="187">
        <f>IF(N141="zákl. prenesená",J141,0)</f>
        <v>0</v>
      </c>
      <c r="BH141" s="187">
        <f>IF(N141="zníž. prenesená",J141,0)</f>
        <v>0</v>
      </c>
      <c r="BI141" s="187">
        <f>IF(N141="nulová",J141,0)</f>
        <v>0</v>
      </c>
      <c r="BJ141" s="14" t="s">
        <v>84</v>
      </c>
      <c r="BK141" s="188">
        <f>ROUND(I141*H141,3)</f>
        <v>0</v>
      </c>
      <c r="BL141" s="14" t="s">
        <v>90</v>
      </c>
      <c r="BM141" s="186" t="s">
        <v>87</v>
      </c>
    </row>
    <row r="142" spans="1:65" s="2" customFormat="1" ht="37.950000000000003" customHeight="1">
      <c r="A142" s="31"/>
      <c r="B142" s="32"/>
      <c r="C142" s="175" t="s">
        <v>90</v>
      </c>
      <c r="D142" s="175" t="s">
        <v>146</v>
      </c>
      <c r="E142" s="176" t="s">
        <v>154</v>
      </c>
      <c r="F142" s="177" t="s">
        <v>155</v>
      </c>
      <c r="G142" s="178" t="s">
        <v>149</v>
      </c>
      <c r="H142" s="179">
        <v>9.3689999999999998</v>
      </c>
      <c r="I142" s="180"/>
      <c r="J142" s="179">
        <f>ROUND(I142*H142,3)</f>
        <v>0</v>
      </c>
      <c r="K142" s="181"/>
      <c r="L142" s="36"/>
      <c r="M142" s="182" t="s">
        <v>1</v>
      </c>
      <c r="N142" s="183" t="s">
        <v>41</v>
      </c>
      <c r="O142" s="68"/>
      <c r="P142" s="184">
        <f>O142*H142</f>
        <v>0</v>
      </c>
      <c r="Q142" s="184">
        <v>0</v>
      </c>
      <c r="R142" s="184">
        <f>Q142*H142</f>
        <v>0</v>
      </c>
      <c r="S142" s="184">
        <v>0</v>
      </c>
      <c r="T142" s="184">
        <f>S142*H142</f>
        <v>0</v>
      </c>
      <c r="U142" s="185" t="s">
        <v>1</v>
      </c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86" t="s">
        <v>90</v>
      </c>
      <c r="AT142" s="186" t="s">
        <v>146</v>
      </c>
      <c r="AU142" s="186" t="s">
        <v>80</v>
      </c>
      <c r="AY142" s="14" t="s">
        <v>145</v>
      </c>
      <c r="BE142" s="187">
        <f>IF(N142="základná",J142,0)</f>
        <v>0</v>
      </c>
      <c r="BF142" s="187">
        <f>IF(N142="znížená",J142,0)</f>
        <v>0</v>
      </c>
      <c r="BG142" s="187">
        <f>IF(N142="zákl. prenesená",J142,0)</f>
        <v>0</v>
      </c>
      <c r="BH142" s="187">
        <f>IF(N142="zníž. prenesená",J142,0)</f>
        <v>0</v>
      </c>
      <c r="BI142" s="187">
        <f>IF(N142="nulová",J142,0)</f>
        <v>0</v>
      </c>
      <c r="BJ142" s="14" t="s">
        <v>84</v>
      </c>
      <c r="BK142" s="188">
        <f>ROUND(I142*H142,3)</f>
        <v>0</v>
      </c>
      <c r="BL142" s="14" t="s">
        <v>90</v>
      </c>
      <c r="BM142" s="186" t="s">
        <v>90</v>
      </c>
    </row>
    <row r="143" spans="1:65" s="11" customFormat="1" ht="25.95" customHeight="1">
      <c r="B143" s="161"/>
      <c r="C143" s="162"/>
      <c r="D143" s="163" t="s">
        <v>74</v>
      </c>
      <c r="E143" s="164" t="s">
        <v>84</v>
      </c>
      <c r="F143" s="164" t="s">
        <v>156</v>
      </c>
      <c r="G143" s="162"/>
      <c r="H143" s="162"/>
      <c r="I143" s="165"/>
      <c r="J143" s="166">
        <f>BK143</f>
        <v>0</v>
      </c>
      <c r="K143" s="162"/>
      <c r="L143" s="167"/>
      <c r="M143" s="168"/>
      <c r="N143" s="169"/>
      <c r="O143" s="169"/>
      <c r="P143" s="170">
        <f>SUM(P144:P150)</f>
        <v>0</v>
      </c>
      <c r="Q143" s="169"/>
      <c r="R143" s="170">
        <f>SUM(R144:R150)</f>
        <v>0</v>
      </c>
      <c r="S143" s="169"/>
      <c r="T143" s="170">
        <f>SUM(T144:T150)</f>
        <v>0</v>
      </c>
      <c r="U143" s="171"/>
      <c r="AR143" s="172" t="s">
        <v>80</v>
      </c>
      <c r="AT143" s="173" t="s">
        <v>74</v>
      </c>
      <c r="AU143" s="173" t="s">
        <v>75</v>
      </c>
      <c r="AY143" s="172" t="s">
        <v>145</v>
      </c>
      <c r="BK143" s="174">
        <f>SUM(BK144:BK150)</f>
        <v>0</v>
      </c>
    </row>
    <row r="144" spans="1:65" s="2" customFormat="1" ht="24.25" customHeight="1">
      <c r="A144" s="31"/>
      <c r="B144" s="32"/>
      <c r="C144" s="175" t="s">
        <v>157</v>
      </c>
      <c r="D144" s="175" t="s">
        <v>146</v>
      </c>
      <c r="E144" s="176" t="s">
        <v>158</v>
      </c>
      <c r="F144" s="177" t="s">
        <v>159</v>
      </c>
      <c r="G144" s="178" t="s">
        <v>160</v>
      </c>
      <c r="H144" s="179">
        <v>156.58000000000001</v>
      </c>
      <c r="I144" s="180"/>
      <c r="J144" s="179">
        <f t="shared" ref="J144:J150" si="0">ROUND(I144*H144,3)</f>
        <v>0</v>
      </c>
      <c r="K144" s="181"/>
      <c r="L144" s="36"/>
      <c r="M144" s="182" t="s">
        <v>1</v>
      </c>
      <c r="N144" s="183" t="s">
        <v>41</v>
      </c>
      <c r="O144" s="68"/>
      <c r="P144" s="184">
        <f t="shared" ref="P144:P150" si="1">O144*H144</f>
        <v>0</v>
      </c>
      <c r="Q144" s="184">
        <v>0</v>
      </c>
      <c r="R144" s="184">
        <f t="shared" ref="R144:R150" si="2">Q144*H144</f>
        <v>0</v>
      </c>
      <c r="S144" s="184">
        <v>0</v>
      </c>
      <c r="T144" s="184">
        <f t="shared" ref="T144:T150" si="3">S144*H144</f>
        <v>0</v>
      </c>
      <c r="U144" s="185" t="s">
        <v>1</v>
      </c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86" t="s">
        <v>90</v>
      </c>
      <c r="AT144" s="186" t="s">
        <v>146</v>
      </c>
      <c r="AU144" s="186" t="s">
        <v>80</v>
      </c>
      <c r="AY144" s="14" t="s">
        <v>145</v>
      </c>
      <c r="BE144" s="187">
        <f t="shared" ref="BE144:BE150" si="4">IF(N144="základná",J144,0)</f>
        <v>0</v>
      </c>
      <c r="BF144" s="187">
        <f t="shared" ref="BF144:BF150" si="5">IF(N144="znížená",J144,0)</f>
        <v>0</v>
      </c>
      <c r="BG144" s="187">
        <f t="shared" ref="BG144:BG150" si="6">IF(N144="zákl. prenesená",J144,0)</f>
        <v>0</v>
      </c>
      <c r="BH144" s="187">
        <f t="shared" ref="BH144:BH150" si="7">IF(N144="zníž. prenesená",J144,0)</f>
        <v>0</v>
      </c>
      <c r="BI144" s="187">
        <f t="shared" ref="BI144:BI150" si="8">IF(N144="nulová",J144,0)</f>
        <v>0</v>
      </c>
      <c r="BJ144" s="14" t="s">
        <v>84</v>
      </c>
      <c r="BK144" s="188">
        <f t="shared" ref="BK144:BK150" si="9">ROUND(I144*H144,3)</f>
        <v>0</v>
      </c>
      <c r="BL144" s="14" t="s">
        <v>90</v>
      </c>
      <c r="BM144" s="186" t="s">
        <v>157</v>
      </c>
    </row>
    <row r="145" spans="1:65" s="2" customFormat="1" ht="24.25" customHeight="1">
      <c r="A145" s="31"/>
      <c r="B145" s="32"/>
      <c r="C145" s="175" t="s">
        <v>161</v>
      </c>
      <c r="D145" s="175" t="s">
        <v>146</v>
      </c>
      <c r="E145" s="176" t="s">
        <v>162</v>
      </c>
      <c r="F145" s="177" t="s">
        <v>163</v>
      </c>
      <c r="G145" s="178" t="s">
        <v>149</v>
      </c>
      <c r="H145" s="179">
        <v>23.48</v>
      </c>
      <c r="I145" s="180"/>
      <c r="J145" s="179">
        <f t="shared" si="0"/>
        <v>0</v>
      </c>
      <c r="K145" s="181"/>
      <c r="L145" s="36"/>
      <c r="M145" s="182" t="s">
        <v>1</v>
      </c>
      <c r="N145" s="183" t="s">
        <v>41</v>
      </c>
      <c r="O145" s="68"/>
      <c r="P145" s="184">
        <f t="shared" si="1"/>
        <v>0</v>
      </c>
      <c r="Q145" s="184">
        <v>0</v>
      </c>
      <c r="R145" s="184">
        <f t="shared" si="2"/>
        <v>0</v>
      </c>
      <c r="S145" s="184">
        <v>0</v>
      </c>
      <c r="T145" s="184">
        <f t="shared" si="3"/>
        <v>0</v>
      </c>
      <c r="U145" s="185" t="s">
        <v>1</v>
      </c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86" t="s">
        <v>90</v>
      </c>
      <c r="AT145" s="186" t="s">
        <v>146</v>
      </c>
      <c r="AU145" s="186" t="s">
        <v>80</v>
      </c>
      <c r="AY145" s="14" t="s">
        <v>145</v>
      </c>
      <c r="BE145" s="187">
        <f t="shared" si="4"/>
        <v>0</v>
      </c>
      <c r="BF145" s="187">
        <f t="shared" si="5"/>
        <v>0</v>
      </c>
      <c r="BG145" s="187">
        <f t="shared" si="6"/>
        <v>0</v>
      </c>
      <c r="BH145" s="187">
        <f t="shared" si="7"/>
        <v>0</v>
      </c>
      <c r="BI145" s="187">
        <f t="shared" si="8"/>
        <v>0</v>
      </c>
      <c r="BJ145" s="14" t="s">
        <v>84</v>
      </c>
      <c r="BK145" s="188">
        <f t="shared" si="9"/>
        <v>0</v>
      </c>
      <c r="BL145" s="14" t="s">
        <v>90</v>
      </c>
      <c r="BM145" s="186" t="s">
        <v>161</v>
      </c>
    </row>
    <row r="146" spans="1:65" s="2" customFormat="1" ht="14.5" customHeight="1">
      <c r="A146" s="31"/>
      <c r="B146" s="32"/>
      <c r="C146" s="175" t="s">
        <v>164</v>
      </c>
      <c r="D146" s="175" t="s">
        <v>146</v>
      </c>
      <c r="E146" s="176" t="s">
        <v>165</v>
      </c>
      <c r="F146" s="177" t="s">
        <v>166</v>
      </c>
      <c r="G146" s="178" t="s">
        <v>149</v>
      </c>
      <c r="H146" s="179">
        <v>18.190000000000001</v>
      </c>
      <c r="I146" s="180"/>
      <c r="J146" s="179">
        <f t="shared" si="0"/>
        <v>0</v>
      </c>
      <c r="K146" s="181"/>
      <c r="L146" s="36"/>
      <c r="M146" s="182" t="s">
        <v>1</v>
      </c>
      <c r="N146" s="183" t="s">
        <v>41</v>
      </c>
      <c r="O146" s="68"/>
      <c r="P146" s="184">
        <f t="shared" si="1"/>
        <v>0</v>
      </c>
      <c r="Q146" s="184">
        <v>0</v>
      </c>
      <c r="R146" s="184">
        <f t="shared" si="2"/>
        <v>0</v>
      </c>
      <c r="S146" s="184">
        <v>0</v>
      </c>
      <c r="T146" s="184">
        <f t="shared" si="3"/>
        <v>0</v>
      </c>
      <c r="U146" s="185" t="s">
        <v>1</v>
      </c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86" t="s">
        <v>90</v>
      </c>
      <c r="AT146" s="186" t="s">
        <v>146</v>
      </c>
      <c r="AU146" s="186" t="s">
        <v>80</v>
      </c>
      <c r="AY146" s="14" t="s">
        <v>145</v>
      </c>
      <c r="BE146" s="187">
        <f t="shared" si="4"/>
        <v>0</v>
      </c>
      <c r="BF146" s="187">
        <f t="shared" si="5"/>
        <v>0</v>
      </c>
      <c r="BG146" s="187">
        <f t="shared" si="6"/>
        <v>0</v>
      </c>
      <c r="BH146" s="187">
        <f t="shared" si="7"/>
        <v>0</v>
      </c>
      <c r="BI146" s="187">
        <f t="shared" si="8"/>
        <v>0</v>
      </c>
      <c r="BJ146" s="14" t="s">
        <v>84</v>
      </c>
      <c r="BK146" s="188">
        <f t="shared" si="9"/>
        <v>0</v>
      </c>
      <c r="BL146" s="14" t="s">
        <v>90</v>
      </c>
      <c r="BM146" s="186" t="s">
        <v>164</v>
      </c>
    </row>
    <row r="147" spans="1:65" s="2" customFormat="1" ht="24.25" customHeight="1">
      <c r="A147" s="31"/>
      <c r="B147" s="32"/>
      <c r="C147" s="175" t="s">
        <v>167</v>
      </c>
      <c r="D147" s="175" t="s">
        <v>146</v>
      </c>
      <c r="E147" s="176" t="s">
        <v>168</v>
      </c>
      <c r="F147" s="177" t="s">
        <v>169</v>
      </c>
      <c r="G147" s="178" t="s">
        <v>160</v>
      </c>
      <c r="H147" s="179">
        <v>469.74</v>
      </c>
      <c r="I147" s="180"/>
      <c r="J147" s="179">
        <f t="shared" si="0"/>
        <v>0</v>
      </c>
      <c r="K147" s="181"/>
      <c r="L147" s="36"/>
      <c r="M147" s="182" t="s">
        <v>1</v>
      </c>
      <c r="N147" s="183" t="s">
        <v>41</v>
      </c>
      <c r="O147" s="68"/>
      <c r="P147" s="184">
        <f t="shared" si="1"/>
        <v>0</v>
      </c>
      <c r="Q147" s="184">
        <v>0</v>
      </c>
      <c r="R147" s="184">
        <f t="shared" si="2"/>
        <v>0</v>
      </c>
      <c r="S147" s="184">
        <v>0</v>
      </c>
      <c r="T147" s="184">
        <f t="shared" si="3"/>
        <v>0</v>
      </c>
      <c r="U147" s="185" t="s">
        <v>1</v>
      </c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86" t="s">
        <v>90</v>
      </c>
      <c r="AT147" s="186" t="s">
        <v>146</v>
      </c>
      <c r="AU147" s="186" t="s">
        <v>80</v>
      </c>
      <c r="AY147" s="14" t="s">
        <v>145</v>
      </c>
      <c r="BE147" s="187">
        <f t="shared" si="4"/>
        <v>0</v>
      </c>
      <c r="BF147" s="187">
        <f t="shared" si="5"/>
        <v>0</v>
      </c>
      <c r="BG147" s="187">
        <f t="shared" si="6"/>
        <v>0</v>
      </c>
      <c r="BH147" s="187">
        <f t="shared" si="7"/>
        <v>0</v>
      </c>
      <c r="BI147" s="187">
        <f t="shared" si="8"/>
        <v>0</v>
      </c>
      <c r="BJ147" s="14" t="s">
        <v>84</v>
      </c>
      <c r="BK147" s="188">
        <f t="shared" si="9"/>
        <v>0</v>
      </c>
      <c r="BL147" s="14" t="s">
        <v>90</v>
      </c>
      <c r="BM147" s="186" t="s">
        <v>167</v>
      </c>
    </row>
    <row r="148" spans="1:65" s="2" customFormat="1" ht="24.25" customHeight="1">
      <c r="A148" s="31"/>
      <c r="B148" s="32"/>
      <c r="C148" s="175" t="s">
        <v>170</v>
      </c>
      <c r="D148" s="175" t="s">
        <v>146</v>
      </c>
      <c r="E148" s="176" t="s">
        <v>171</v>
      </c>
      <c r="F148" s="177" t="s">
        <v>172</v>
      </c>
      <c r="G148" s="178" t="s">
        <v>149</v>
      </c>
      <c r="H148" s="179">
        <v>10.77</v>
      </c>
      <c r="I148" s="180"/>
      <c r="J148" s="179">
        <f t="shared" si="0"/>
        <v>0</v>
      </c>
      <c r="K148" s="181"/>
      <c r="L148" s="36"/>
      <c r="M148" s="182" t="s">
        <v>1</v>
      </c>
      <c r="N148" s="183" t="s">
        <v>41</v>
      </c>
      <c r="O148" s="68"/>
      <c r="P148" s="184">
        <f t="shared" si="1"/>
        <v>0</v>
      </c>
      <c r="Q148" s="184">
        <v>0</v>
      </c>
      <c r="R148" s="184">
        <f t="shared" si="2"/>
        <v>0</v>
      </c>
      <c r="S148" s="184">
        <v>0</v>
      </c>
      <c r="T148" s="184">
        <f t="shared" si="3"/>
        <v>0</v>
      </c>
      <c r="U148" s="185" t="s">
        <v>1</v>
      </c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86" t="s">
        <v>90</v>
      </c>
      <c r="AT148" s="186" t="s">
        <v>146</v>
      </c>
      <c r="AU148" s="186" t="s">
        <v>80</v>
      </c>
      <c r="AY148" s="14" t="s">
        <v>145</v>
      </c>
      <c r="BE148" s="187">
        <f t="shared" si="4"/>
        <v>0</v>
      </c>
      <c r="BF148" s="187">
        <f t="shared" si="5"/>
        <v>0</v>
      </c>
      <c r="BG148" s="187">
        <f t="shared" si="6"/>
        <v>0</v>
      </c>
      <c r="BH148" s="187">
        <f t="shared" si="7"/>
        <v>0</v>
      </c>
      <c r="BI148" s="187">
        <f t="shared" si="8"/>
        <v>0</v>
      </c>
      <c r="BJ148" s="14" t="s">
        <v>84</v>
      </c>
      <c r="BK148" s="188">
        <f t="shared" si="9"/>
        <v>0</v>
      </c>
      <c r="BL148" s="14" t="s">
        <v>90</v>
      </c>
      <c r="BM148" s="186" t="s">
        <v>170</v>
      </c>
    </row>
    <row r="149" spans="1:65" s="2" customFormat="1" ht="14.5" customHeight="1">
      <c r="A149" s="31"/>
      <c r="B149" s="32"/>
      <c r="C149" s="175" t="s">
        <v>173</v>
      </c>
      <c r="D149" s="175" t="s">
        <v>146</v>
      </c>
      <c r="E149" s="176" t="s">
        <v>174</v>
      </c>
      <c r="F149" s="177" t="s">
        <v>175</v>
      </c>
      <c r="G149" s="178" t="s">
        <v>149</v>
      </c>
      <c r="H149" s="179">
        <v>35.909999999999997</v>
      </c>
      <c r="I149" s="180"/>
      <c r="J149" s="179">
        <f t="shared" si="0"/>
        <v>0</v>
      </c>
      <c r="K149" s="181"/>
      <c r="L149" s="36"/>
      <c r="M149" s="182" t="s">
        <v>1</v>
      </c>
      <c r="N149" s="183" t="s">
        <v>41</v>
      </c>
      <c r="O149" s="68"/>
      <c r="P149" s="184">
        <f t="shared" si="1"/>
        <v>0</v>
      </c>
      <c r="Q149" s="184">
        <v>0</v>
      </c>
      <c r="R149" s="184">
        <f t="shared" si="2"/>
        <v>0</v>
      </c>
      <c r="S149" s="184">
        <v>0</v>
      </c>
      <c r="T149" s="184">
        <f t="shared" si="3"/>
        <v>0</v>
      </c>
      <c r="U149" s="185" t="s">
        <v>1</v>
      </c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86" t="s">
        <v>90</v>
      </c>
      <c r="AT149" s="186" t="s">
        <v>146</v>
      </c>
      <c r="AU149" s="186" t="s">
        <v>80</v>
      </c>
      <c r="AY149" s="14" t="s">
        <v>145</v>
      </c>
      <c r="BE149" s="187">
        <f t="shared" si="4"/>
        <v>0</v>
      </c>
      <c r="BF149" s="187">
        <f t="shared" si="5"/>
        <v>0</v>
      </c>
      <c r="BG149" s="187">
        <f t="shared" si="6"/>
        <v>0</v>
      </c>
      <c r="BH149" s="187">
        <f t="shared" si="7"/>
        <v>0</v>
      </c>
      <c r="BI149" s="187">
        <f t="shared" si="8"/>
        <v>0</v>
      </c>
      <c r="BJ149" s="14" t="s">
        <v>84</v>
      </c>
      <c r="BK149" s="188">
        <f t="shared" si="9"/>
        <v>0</v>
      </c>
      <c r="BL149" s="14" t="s">
        <v>90</v>
      </c>
      <c r="BM149" s="186" t="s">
        <v>173</v>
      </c>
    </row>
    <row r="150" spans="1:65" s="2" customFormat="1" ht="24.25" customHeight="1">
      <c r="A150" s="31"/>
      <c r="B150" s="32"/>
      <c r="C150" s="175" t="s">
        <v>7</v>
      </c>
      <c r="D150" s="175" t="s">
        <v>146</v>
      </c>
      <c r="E150" s="176" t="s">
        <v>176</v>
      </c>
      <c r="F150" s="177" t="s">
        <v>177</v>
      </c>
      <c r="G150" s="178" t="s">
        <v>178</v>
      </c>
      <c r="H150" s="179">
        <v>0.377</v>
      </c>
      <c r="I150" s="180"/>
      <c r="J150" s="179">
        <f t="shared" si="0"/>
        <v>0</v>
      </c>
      <c r="K150" s="181"/>
      <c r="L150" s="36"/>
      <c r="M150" s="182" t="s">
        <v>1</v>
      </c>
      <c r="N150" s="183" t="s">
        <v>41</v>
      </c>
      <c r="O150" s="68"/>
      <c r="P150" s="184">
        <f t="shared" si="1"/>
        <v>0</v>
      </c>
      <c r="Q150" s="184">
        <v>0</v>
      </c>
      <c r="R150" s="184">
        <f t="shared" si="2"/>
        <v>0</v>
      </c>
      <c r="S150" s="184">
        <v>0</v>
      </c>
      <c r="T150" s="184">
        <f t="shared" si="3"/>
        <v>0</v>
      </c>
      <c r="U150" s="185" t="s">
        <v>1</v>
      </c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86" t="s">
        <v>90</v>
      </c>
      <c r="AT150" s="186" t="s">
        <v>146</v>
      </c>
      <c r="AU150" s="186" t="s">
        <v>80</v>
      </c>
      <c r="AY150" s="14" t="s">
        <v>145</v>
      </c>
      <c r="BE150" s="187">
        <f t="shared" si="4"/>
        <v>0</v>
      </c>
      <c r="BF150" s="187">
        <f t="shared" si="5"/>
        <v>0</v>
      </c>
      <c r="BG150" s="187">
        <f t="shared" si="6"/>
        <v>0</v>
      </c>
      <c r="BH150" s="187">
        <f t="shared" si="7"/>
        <v>0</v>
      </c>
      <c r="BI150" s="187">
        <f t="shared" si="8"/>
        <v>0</v>
      </c>
      <c r="BJ150" s="14" t="s">
        <v>84</v>
      </c>
      <c r="BK150" s="188">
        <f t="shared" si="9"/>
        <v>0</v>
      </c>
      <c r="BL150" s="14" t="s">
        <v>90</v>
      </c>
      <c r="BM150" s="186" t="s">
        <v>7</v>
      </c>
    </row>
    <row r="151" spans="1:65" s="11" customFormat="1" ht="25.95" customHeight="1">
      <c r="B151" s="161"/>
      <c r="C151" s="162"/>
      <c r="D151" s="163" t="s">
        <v>74</v>
      </c>
      <c r="E151" s="164" t="s">
        <v>87</v>
      </c>
      <c r="F151" s="164" t="s">
        <v>179</v>
      </c>
      <c r="G151" s="162"/>
      <c r="H151" s="162"/>
      <c r="I151" s="165"/>
      <c r="J151" s="166">
        <f>BK151</f>
        <v>0</v>
      </c>
      <c r="K151" s="162"/>
      <c r="L151" s="167"/>
      <c r="M151" s="168"/>
      <c r="N151" s="169"/>
      <c r="O151" s="169"/>
      <c r="P151" s="170">
        <f>SUM(P152:P159)</f>
        <v>0</v>
      </c>
      <c r="Q151" s="169"/>
      <c r="R151" s="170">
        <f>SUM(R152:R159)</f>
        <v>0</v>
      </c>
      <c r="S151" s="169"/>
      <c r="T151" s="170">
        <f>SUM(T152:T159)</f>
        <v>0</v>
      </c>
      <c r="U151" s="171"/>
      <c r="AR151" s="172" t="s">
        <v>80</v>
      </c>
      <c r="AT151" s="173" t="s">
        <v>74</v>
      </c>
      <c r="AU151" s="173" t="s">
        <v>75</v>
      </c>
      <c r="AY151" s="172" t="s">
        <v>145</v>
      </c>
      <c r="BK151" s="174">
        <f>SUM(BK152:BK159)</f>
        <v>0</v>
      </c>
    </row>
    <row r="152" spans="1:65" s="2" customFormat="1" ht="24.25" customHeight="1">
      <c r="A152" s="31"/>
      <c r="B152" s="32"/>
      <c r="C152" s="175" t="s">
        <v>180</v>
      </c>
      <c r="D152" s="175" t="s">
        <v>146</v>
      </c>
      <c r="E152" s="176" t="s">
        <v>181</v>
      </c>
      <c r="F152" s="177" t="s">
        <v>182</v>
      </c>
      <c r="G152" s="178" t="s">
        <v>149</v>
      </c>
      <c r="H152" s="179">
        <v>30.09</v>
      </c>
      <c r="I152" s="180"/>
      <c r="J152" s="179">
        <f t="shared" ref="J152:J159" si="10">ROUND(I152*H152,3)</f>
        <v>0</v>
      </c>
      <c r="K152" s="181"/>
      <c r="L152" s="36"/>
      <c r="M152" s="182" t="s">
        <v>1</v>
      </c>
      <c r="N152" s="183" t="s">
        <v>41</v>
      </c>
      <c r="O152" s="68"/>
      <c r="P152" s="184">
        <f t="shared" ref="P152:P159" si="11">O152*H152</f>
        <v>0</v>
      </c>
      <c r="Q152" s="184">
        <v>0</v>
      </c>
      <c r="R152" s="184">
        <f t="shared" ref="R152:R159" si="12">Q152*H152</f>
        <v>0</v>
      </c>
      <c r="S152" s="184">
        <v>0</v>
      </c>
      <c r="T152" s="184">
        <f t="shared" ref="T152:T159" si="13">S152*H152</f>
        <v>0</v>
      </c>
      <c r="U152" s="185" t="s">
        <v>1</v>
      </c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86" t="s">
        <v>90</v>
      </c>
      <c r="AT152" s="186" t="s">
        <v>146</v>
      </c>
      <c r="AU152" s="186" t="s">
        <v>80</v>
      </c>
      <c r="AY152" s="14" t="s">
        <v>145</v>
      </c>
      <c r="BE152" s="187">
        <f t="shared" ref="BE152:BE159" si="14">IF(N152="základná",J152,0)</f>
        <v>0</v>
      </c>
      <c r="BF152" s="187">
        <f t="shared" ref="BF152:BF159" si="15">IF(N152="znížená",J152,0)</f>
        <v>0</v>
      </c>
      <c r="BG152" s="187">
        <f t="shared" ref="BG152:BG159" si="16">IF(N152="zákl. prenesená",J152,0)</f>
        <v>0</v>
      </c>
      <c r="BH152" s="187">
        <f t="shared" ref="BH152:BH159" si="17">IF(N152="zníž. prenesená",J152,0)</f>
        <v>0</v>
      </c>
      <c r="BI152" s="187">
        <f t="shared" ref="BI152:BI159" si="18">IF(N152="nulová",J152,0)</f>
        <v>0</v>
      </c>
      <c r="BJ152" s="14" t="s">
        <v>84</v>
      </c>
      <c r="BK152" s="188">
        <f t="shared" ref="BK152:BK159" si="19">ROUND(I152*H152,3)</f>
        <v>0</v>
      </c>
      <c r="BL152" s="14" t="s">
        <v>90</v>
      </c>
      <c r="BM152" s="186" t="s">
        <v>180</v>
      </c>
    </row>
    <row r="153" spans="1:65" s="2" customFormat="1" ht="24.25" customHeight="1">
      <c r="A153" s="31"/>
      <c r="B153" s="32"/>
      <c r="C153" s="175" t="s">
        <v>183</v>
      </c>
      <c r="D153" s="175" t="s">
        <v>146</v>
      </c>
      <c r="E153" s="176" t="s">
        <v>184</v>
      </c>
      <c r="F153" s="177" t="s">
        <v>185</v>
      </c>
      <c r="G153" s="178" t="s">
        <v>149</v>
      </c>
      <c r="H153" s="179">
        <v>24.85</v>
      </c>
      <c r="I153" s="180"/>
      <c r="J153" s="179">
        <f t="shared" si="10"/>
        <v>0</v>
      </c>
      <c r="K153" s="181"/>
      <c r="L153" s="36"/>
      <c r="M153" s="182" t="s">
        <v>1</v>
      </c>
      <c r="N153" s="183" t="s">
        <v>41</v>
      </c>
      <c r="O153" s="68"/>
      <c r="P153" s="184">
        <f t="shared" si="11"/>
        <v>0</v>
      </c>
      <c r="Q153" s="184">
        <v>0</v>
      </c>
      <c r="R153" s="184">
        <f t="shared" si="12"/>
        <v>0</v>
      </c>
      <c r="S153" s="184">
        <v>0</v>
      </c>
      <c r="T153" s="184">
        <f t="shared" si="13"/>
        <v>0</v>
      </c>
      <c r="U153" s="185" t="s">
        <v>1</v>
      </c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86" t="s">
        <v>90</v>
      </c>
      <c r="AT153" s="186" t="s">
        <v>146</v>
      </c>
      <c r="AU153" s="186" t="s">
        <v>80</v>
      </c>
      <c r="AY153" s="14" t="s">
        <v>145</v>
      </c>
      <c r="BE153" s="187">
        <f t="shared" si="14"/>
        <v>0</v>
      </c>
      <c r="BF153" s="187">
        <f t="shared" si="15"/>
        <v>0</v>
      </c>
      <c r="BG153" s="187">
        <f t="shared" si="16"/>
        <v>0</v>
      </c>
      <c r="BH153" s="187">
        <f t="shared" si="17"/>
        <v>0</v>
      </c>
      <c r="BI153" s="187">
        <f t="shared" si="18"/>
        <v>0</v>
      </c>
      <c r="BJ153" s="14" t="s">
        <v>84</v>
      </c>
      <c r="BK153" s="188">
        <f t="shared" si="19"/>
        <v>0</v>
      </c>
      <c r="BL153" s="14" t="s">
        <v>90</v>
      </c>
      <c r="BM153" s="186" t="s">
        <v>183</v>
      </c>
    </row>
    <row r="154" spans="1:65" s="2" customFormat="1" ht="24.25" customHeight="1">
      <c r="A154" s="31"/>
      <c r="B154" s="32"/>
      <c r="C154" s="175" t="s">
        <v>186</v>
      </c>
      <c r="D154" s="175" t="s">
        <v>146</v>
      </c>
      <c r="E154" s="176" t="s">
        <v>187</v>
      </c>
      <c r="F154" s="177" t="s">
        <v>188</v>
      </c>
      <c r="G154" s="178" t="s">
        <v>149</v>
      </c>
      <c r="H154" s="179">
        <v>16.38</v>
      </c>
      <c r="I154" s="180"/>
      <c r="J154" s="179">
        <f t="shared" si="10"/>
        <v>0</v>
      </c>
      <c r="K154" s="181"/>
      <c r="L154" s="36"/>
      <c r="M154" s="182" t="s">
        <v>1</v>
      </c>
      <c r="N154" s="183" t="s">
        <v>41</v>
      </c>
      <c r="O154" s="68"/>
      <c r="P154" s="184">
        <f t="shared" si="11"/>
        <v>0</v>
      </c>
      <c r="Q154" s="184">
        <v>0</v>
      </c>
      <c r="R154" s="184">
        <f t="shared" si="12"/>
        <v>0</v>
      </c>
      <c r="S154" s="184">
        <v>0</v>
      </c>
      <c r="T154" s="184">
        <f t="shared" si="13"/>
        <v>0</v>
      </c>
      <c r="U154" s="185" t="s">
        <v>1</v>
      </c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86" t="s">
        <v>90</v>
      </c>
      <c r="AT154" s="186" t="s">
        <v>146</v>
      </c>
      <c r="AU154" s="186" t="s">
        <v>80</v>
      </c>
      <c r="AY154" s="14" t="s">
        <v>145</v>
      </c>
      <c r="BE154" s="187">
        <f t="shared" si="14"/>
        <v>0</v>
      </c>
      <c r="BF154" s="187">
        <f t="shared" si="15"/>
        <v>0</v>
      </c>
      <c r="BG154" s="187">
        <f t="shared" si="16"/>
        <v>0</v>
      </c>
      <c r="BH154" s="187">
        <f t="shared" si="17"/>
        <v>0</v>
      </c>
      <c r="BI154" s="187">
        <f t="shared" si="18"/>
        <v>0</v>
      </c>
      <c r="BJ154" s="14" t="s">
        <v>84</v>
      </c>
      <c r="BK154" s="188">
        <f t="shared" si="19"/>
        <v>0</v>
      </c>
      <c r="BL154" s="14" t="s">
        <v>90</v>
      </c>
      <c r="BM154" s="186" t="s">
        <v>186</v>
      </c>
    </row>
    <row r="155" spans="1:65" s="2" customFormat="1" ht="24.25" customHeight="1">
      <c r="A155" s="31"/>
      <c r="B155" s="32"/>
      <c r="C155" s="175" t="s">
        <v>189</v>
      </c>
      <c r="D155" s="175" t="s">
        <v>146</v>
      </c>
      <c r="E155" s="176" t="s">
        <v>190</v>
      </c>
      <c r="F155" s="177" t="s">
        <v>191</v>
      </c>
      <c r="G155" s="178" t="s">
        <v>192</v>
      </c>
      <c r="H155" s="179">
        <v>21</v>
      </c>
      <c r="I155" s="180"/>
      <c r="J155" s="179">
        <f t="shared" si="10"/>
        <v>0</v>
      </c>
      <c r="K155" s="181"/>
      <c r="L155" s="36"/>
      <c r="M155" s="182" t="s">
        <v>1</v>
      </c>
      <c r="N155" s="183" t="s">
        <v>41</v>
      </c>
      <c r="O155" s="68"/>
      <c r="P155" s="184">
        <f t="shared" si="11"/>
        <v>0</v>
      </c>
      <c r="Q155" s="184">
        <v>0</v>
      </c>
      <c r="R155" s="184">
        <f t="shared" si="12"/>
        <v>0</v>
      </c>
      <c r="S155" s="184">
        <v>0</v>
      </c>
      <c r="T155" s="184">
        <f t="shared" si="13"/>
        <v>0</v>
      </c>
      <c r="U155" s="185" t="s">
        <v>1</v>
      </c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86" t="s">
        <v>90</v>
      </c>
      <c r="AT155" s="186" t="s">
        <v>146</v>
      </c>
      <c r="AU155" s="186" t="s">
        <v>80</v>
      </c>
      <c r="AY155" s="14" t="s">
        <v>145</v>
      </c>
      <c r="BE155" s="187">
        <f t="shared" si="14"/>
        <v>0</v>
      </c>
      <c r="BF155" s="187">
        <f t="shared" si="15"/>
        <v>0</v>
      </c>
      <c r="BG155" s="187">
        <f t="shared" si="16"/>
        <v>0</v>
      </c>
      <c r="BH155" s="187">
        <f t="shared" si="17"/>
        <v>0</v>
      </c>
      <c r="BI155" s="187">
        <f t="shared" si="18"/>
        <v>0</v>
      </c>
      <c r="BJ155" s="14" t="s">
        <v>84</v>
      </c>
      <c r="BK155" s="188">
        <f t="shared" si="19"/>
        <v>0</v>
      </c>
      <c r="BL155" s="14" t="s">
        <v>90</v>
      </c>
      <c r="BM155" s="186" t="s">
        <v>189</v>
      </c>
    </row>
    <row r="156" spans="1:65" s="2" customFormat="1" ht="24.25" customHeight="1">
      <c r="A156" s="31"/>
      <c r="B156" s="32"/>
      <c r="C156" s="175" t="s">
        <v>193</v>
      </c>
      <c r="D156" s="175" t="s">
        <v>146</v>
      </c>
      <c r="E156" s="176" t="s">
        <v>194</v>
      </c>
      <c r="F156" s="177" t="s">
        <v>195</v>
      </c>
      <c r="G156" s="178" t="s">
        <v>192</v>
      </c>
      <c r="H156" s="179">
        <v>8</v>
      </c>
      <c r="I156" s="180"/>
      <c r="J156" s="179">
        <f t="shared" si="10"/>
        <v>0</v>
      </c>
      <c r="K156" s="181"/>
      <c r="L156" s="36"/>
      <c r="M156" s="182" t="s">
        <v>1</v>
      </c>
      <c r="N156" s="183" t="s">
        <v>41</v>
      </c>
      <c r="O156" s="68"/>
      <c r="P156" s="184">
        <f t="shared" si="11"/>
        <v>0</v>
      </c>
      <c r="Q156" s="184">
        <v>0</v>
      </c>
      <c r="R156" s="184">
        <f t="shared" si="12"/>
        <v>0</v>
      </c>
      <c r="S156" s="184">
        <v>0</v>
      </c>
      <c r="T156" s="184">
        <f t="shared" si="13"/>
        <v>0</v>
      </c>
      <c r="U156" s="185" t="s">
        <v>1</v>
      </c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86" t="s">
        <v>90</v>
      </c>
      <c r="AT156" s="186" t="s">
        <v>146</v>
      </c>
      <c r="AU156" s="186" t="s">
        <v>80</v>
      </c>
      <c r="AY156" s="14" t="s">
        <v>145</v>
      </c>
      <c r="BE156" s="187">
        <f t="shared" si="14"/>
        <v>0</v>
      </c>
      <c r="BF156" s="187">
        <f t="shared" si="15"/>
        <v>0</v>
      </c>
      <c r="BG156" s="187">
        <f t="shared" si="16"/>
        <v>0</v>
      </c>
      <c r="BH156" s="187">
        <f t="shared" si="17"/>
        <v>0</v>
      </c>
      <c r="BI156" s="187">
        <f t="shared" si="18"/>
        <v>0</v>
      </c>
      <c r="BJ156" s="14" t="s">
        <v>84</v>
      </c>
      <c r="BK156" s="188">
        <f t="shared" si="19"/>
        <v>0</v>
      </c>
      <c r="BL156" s="14" t="s">
        <v>90</v>
      </c>
      <c r="BM156" s="186" t="s">
        <v>193</v>
      </c>
    </row>
    <row r="157" spans="1:65" s="2" customFormat="1" ht="24.25" customHeight="1">
      <c r="A157" s="31"/>
      <c r="B157" s="32"/>
      <c r="C157" s="175" t="s">
        <v>196</v>
      </c>
      <c r="D157" s="175" t="s">
        <v>146</v>
      </c>
      <c r="E157" s="176" t="s">
        <v>197</v>
      </c>
      <c r="F157" s="177" t="s">
        <v>198</v>
      </c>
      <c r="G157" s="178" t="s">
        <v>192</v>
      </c>
      <c r="H157" s="179">
        <v>5</v>
      </c>
      <c r="I157" s="180"/>
      <c r="J157" s="179">
        <f t="shared" si="10"/>
        <v>0</v>
      </c>
      <c r="K157" s="181"/>
      <c r="L157" s="36"/>
      <c r="M157" s="182" t="s">
        <v>1</v>
      </c>
      <c r="N157" s="183" t="s">
        <v>41</v>
      </c>
      <c r="O157" s="68"/>
      <c r="P157" s="184">
        <f t="shared" si="11"/>
        <v>0</v>
      </c>
      <c r="Q157" s="184">
        <v>0</v>
      </c>
      <c r="R157" s="184">
        <f t="shared" si="12"/>
        <v>0</v>
      </c>
      <c r="S157" s="184">
        <v>0</v>
      </c>
      <c r="T157" s="184">
        <f t="shared" si="13"/>
        <v>0</v>
      </c>
      <c r="U157" s="185" t="s">
        <v>1</v>
      </c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86" t="s">
        <v>90</v>
      </c>
      <c r="AT157" s="186" t="s">
        <v>146</v>
      </c>
      <c r="AU157" s="186" t="s">
        <v>80</v>
      </c>
      <c r="AY157" s="14" t="s">
        <v>145</v>
      </c>
      <c r="BE157" s="187">
        <f t="shared" si="14"/>
        <v>0</v>
      </c>
      <c r="BF157" s="187">
        <f t="shared" si="15"/>
        <v>0</v>
      </c>
      <c r="BG157" s="187">
        <f t="shared" si="16"/>
        <v>0</v>
      </c>
      <c r="BH157" s="187">
        <f t="shared" si="17"/>
        <v>0</v>
      </c>
      <c r="BI157" s="187">
        <f t="shared" si="18"/>
        <v>0</v>
      </c>
      <c r="BJ157" s="14" t="s">
        <v>84</v>
      </c>
      <c r="BK157" s="188">
        <f t="shared" si="19"/>
        <v>0</v>
      </c>
      <c r="BL157" s="14" t="s">
        <v>90</v>
      </c>
      <c r="BM157" s="186" t="s">
        <v>196</v>
      </c>
    </row>
    <row r="158" spans="1:65" s="2" customFormat="1" ht="24.25" customHeight="1">
      <c r="A158" s="31"/>
      <c r="B158" s="32"/>
      <c r="C158" s="175" t="s">
        <v>199</v>
      </c>
      <c r="D158" s="175" t="s">
        <v>146</v>
      </c>
      <c r="E158" s="176" t="s">
        <v>200</v>
      </c>
      <c r="F158" s="177" t="s">
        <v>201</v>
      </c>
      <c r="G158" s="178" t="s">
        <v>192</v>
      </c>
      <c r="H158" s="179">
        <v>4</v>
      </c>
      <c r="I158" s="180"/>
      <c r="J158" s="179">
        <f t="shared" si="10"/>
        <v>0</v>
      </c>
      <c r="K158" s="181"/>
      <c r="L158" s="36"/>
      <c r="M158" s="182" t="s">
        <v>1</v>
      </c>
      <c r="N158" s="183" t="s">
        <v>41</v>
      </c>
      <c r="O158" s="68"/>
      <c r="P158" s="184">
        <f t="shared" si="11"/>
        <v>0</v>
      </c>
      <c r="Q158" s="184">
        <v>0</v>
      </c>
      <c r="R158" s="184">
        <f t="shared" si="12"/>
        <v>0</v>
      </c>
      <c r="S158" s="184">
        <v>0</v>
      </c>
      <c r="T158" s="184">
        <f t="shared" si="13"/>
        <v>0</v>
      </c>
      <c r="U158" s="185" t="s">
        <v>1</v>
      </c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86" t="s">
        <v>90</v>
      </c>
      <c r="AT158" s="186" t="s">
        <v>146</v>
      </c>
      <c r="AU158" s="186" t="s">
        <v>80</v>
      </c>
      <c r="AY158" s="14" t="s">
        <v>145</v>
      </c>
      <c r="BE158" s="187">
        <f t="shared" si="14"/>
        <v>0</v>
      </c>
      <c r="BF158" s="187">
        <f t="shared" si="15"/>
        <v>0</v>
      </c>
      <c r="BG158" s="187">
        <f t="shared" si="16"/>
        <v>0</v>
      </c>
      <c r="BH158" s="187">
        <f t="shared" si="17"/>
        <v>0</v>
      </c>
      <c r="BI158" s="187">
        <f t="shared" si="18"/>
        <v>0</v>
      </c>
      <c r="BJ158" s="14" t="s">
        <v>84</v>
      </c>
      <c r="BK158" s="188">
        <f t="shared" si="19"/>
        <v>0</v>
      </c>
      <c r="BL158" s="14" t="s">
        <v>90</v>
      </c>
      <c r="BM158" s="186" t="s">
        <v>199</v>
      </c>
    </row>
    <row r="159" spans="1:65" s="2" customFormat="1" ht="24.25" customHeight="1">
      <c r="A159" s="31"/>
      <c r="B159" s="32"/>
      <c r="C159" s="175" t="s">
        <v>202</v>
      </c>
      <c r="D159" s="175" t="s">
        <v>146</v>
      </c>
      <c r="E159" s="176" t="s">
        <v>203</v>
      </c>
      <c r="F159" s="177" t="s">
        <v>204</v>
      </c>
      <c r="G159" s="178" t="s">
        <v>160</v>
      </c>
      <c r="H159" s="179">
        <v>128.53</v>
      </c>
      <c r="I159" s="180"/>
      <c r="J159" s="179">
        <f t="shared" si="10"/>
        <v>0</v>
      </c>
      <c r="K159" s="181"/>
      <c r="L159" s="36"/>
      <c r="M159" s="182" t="s">
        <v>1</v>
      </c>
      <c r="N159" s="183" t="s">
        <v>41</v>
      </c>
      <c r="O159" s="68"/>
      <c r="P159" s="184">
        <f t="shared" si="11"/>
        <v>0</v>
      </c>
      <c r="Q159" s="184">
        <v>0</v>
      </c>
      <c r="R159" s="184">
        <f t="shared" si="12"/>
        <v>0</v>
      </c>
      <c r="S159" s="184">
        <v>0</v>
      </c>
      <c r="T159" s="184">
        <f t="shared" si="13"/>
        <v>0</v>
      </c>
      <c r="U159" s="185" t="s">
        <v>1</v>
      </c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86" t="s">
        <v>90</v>
      </c>
      <c r="AT159" s="186" t="s">
        <v>146</v>
      </c>
      <c r="AU159" s="186" t="s">
        <v>80</v>
      </c>
      <c r="AY159" s="14" t="s">
        <v>145</v>
      </c>
      <c r="BE159" s="187">
        <f t="shared" si="14"/>
        <v>0</v>
      </c>
      <c r="BF159" s="187">
        <f t="shared" si="15"/>
        <v>0</v>
      </c>
      <c r="BG159" s="187">
        <f t="shared" si="16"/>
        <v>0</v>
      </c>
      <c r="BH159" s="187">
        <f t="shared" si="17"/>
        <v>0</v>
      </c>
      <c r="BI159" s="187">
        <f t="shared" si="18"/>
        <v>0</v>
      </c>
      <c r="BJ159" s="14" t="s">
        <v>84</v>
      </c>
      <c r="BK159" s="188">
        <f t="shared" si="19"/>
        <v>0</v>
      </c>
      <c r="BL159" s="14" t="s">
        <v>90</v>
      </c>
      <c r="BM159" s="186" t="s">
        <v>202</v>
      </c>
    </row>
    <row r="160" spans="1:65" s="11" customFormat="1" ht="25.95" customHeight="1">
      <c r="B160" s="161"/>
      <c r="C160" s="162"/>
      <c r="D160" s="163" t="s">
        <v>74</v>
      </c>
      <c r="E160" s="164" t="s">
        <v>90</v>
      </c>
      <c r="F160" s="164" t="s">
        <v>205</v>
      </c>
      <c r="G160" s="162"/>
      <c r="H160" s="162"/>
      <c r="I160" s="165"/>
      <c r="J160" s="166">
        <f>BK160</f>
        <v>0</v>
      </c>
      <c r="K160" s="162"/>
      <c r="L160" s="167"/>
      <c r="M160" s="168"/>
      <c r="N160" s="169"/>
      <c r="O160" s="169"/>
      <c r="P160" s="170">
        <f>SUM(P161:P173)</f>
        <v>0</v>
      </c>
      <c r="Q160" s="169"/>
      <c r="R160" s="170">
        <f>SUM(R161:R173)</f>
        <v>0</v>
      </c>
      <c r="S160" s="169"/>
      <c r="T160" s="170">
        <f>SUM(T161:T173)</f>
        <v>0</v>
      </c>
      <c r="U160" s="171"/>
      <c r="AR160" s="172" t="s">
        <v>80</v>
      </c>
      <c r="AT160" s="173" t="s">
        <v>74</v>
      </c>
      <c r="AU160" s="173" t="s">
        <v>75</v>
      </c>
      <c r="AY160" s="172" t="s">
        <v>145</v>
      </c>
      <c r="BK160" s="174">
        <f>SUM(BK161:BK173)</f>
        <v>0</v>
      </c>
    </row>
    <row r="161" spans="1:65" s="2" customFormat="1" ht="24.25" customHeight="1">
      <c r="A161" s="31"/>
      <c r="B161" s="32"/>
      <c r="C161" s="175" t="s">
        <v>206</v>
      </c>
      <c r="D161" s="175" t="s">
        <v>146</v>
      </c>
      <c r="E161" s="176" t="s">
        <v>207</v>
      </c>
      <c r="F161" s="177" t="s">
        <v>208</v>
      </c>
      <c r="G161" s="178" t="s">
        <v>209</v>
      </c>
      <c r="H161" s="179">
        <v>1</v>
      </c>
      <c r="I161" s="180"/>
      <c r="J161" s="179">
        <f t="shared" ref="J161:J173" si="20">ROUND(I161*H161,3)</f>
        <v>0</v>
      </c>
      <c r="K161" s="181"/>
      <c r="L161" s="36"/>
      <c r="M161" s="182" t="s">
        <v>1</v>
      </c>
      <c r="N161" s="183" t="s">
        <v>41</v>
      </c>
      <c r="O161" s="68"/>
      <c r="P161" s="184">
        <f t="shared" ref="P161:P173" si="21">O161*H161</f>
        <v>0</v>
      </c>
      <c r="Q161" s="184">
        <v>0</v>
      </c>
      <c r="R161" s="184">
        <f t="shared" ref="R161:R173" si="22">Q161*H161</f>
        <v>0</v>
      </c>
      <c r="S161" s="184">
        <v>0</v>
      </c>
      <c r="T161" s="184">
        <f t="shared" ref="T161:T173" si="23">S161*H161</f>
        <v>0</v>
      </c>
      <c r="U161" s="185" t="s">
        <v>1</v>
      </c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186" t="s">
        <v>90</v>
      </c>
      <c r="AT161" s="186" t="s">
        <v>146</v>
      </c>
      <c r="AU161" s="186" t="s">
        <v>80</v>
      </c>
      <c r="AY161" s="14" t="s">
        <v>145</v>
      </c>
      <c r="BE161" s="187">
        <f t="shared" ref="BE161:BE173" si="24">IF(N161="základná",J161,0)</f>
        <v>0</v>
      </c>
      <c r="BF161" s="187">
        <f t="shared" ref="BF161:BF173" si="25">IF(N161="znížená",J161,0)</f>
        <v>0</v>
      </c>
      <c r="BG161" s="187">
        <f t="shared" ref="BG161:BG173" si="26">IF(N161="zákl. prenesená",J161,0)</f>
        <v>0</v>
      </c>
      <c r="BH161" s="187">
        <f t="shared" ref="BH161:BH173" si="27">IF(N161="zníž. prenesená",J161,0)</f>
        <v>0</v>
      </c>
      <c r="BI161" s="187">
        <f t="shared" ref="BI161:BI173" si="28">IF(N161="nulová",J161,0)</f>
        <v>0</v>
      </c>
      <c r="BJ161" s="14" t="s">
        <v>84</v>
      </c>
      <c r="BK161" s="188">
        <f t="shared" ref="BK161:BK173" si="29">ROUND(I161*H161,3)</f>
        <v>0</v>
      </c>
      <c r="BL161" s="14" t="s">
        <v>90</v>
      </c>
      <c r="BM161" s="186" t="s">
        <v>206</v>
      </c>
    </row>
    <row r="162" spans="1:65" s="2" customFormat="1" ht="14.5" customHeight="1">
      <c r="A162" s="31"/>
      <c r="B162" s="32"/>
      <c r="C162" s="175" t="s">
        <v>210</v>
      </c>
      <c r="D162" s="175" t="s">
        <v>146</v>
      </c>
      <c r="E162" s="176" t="s">
        <v>211</v>
      </c>
      <c r="F162" s="177" t="s">
        <v>212</v>
      </c>
      <c r="G162" s="178" t="s">
        <v>149</v>
      </c>
      <c r="H162" s="179">
        <v>14.327</v>
      </c>
      <c r="I162" s="180"/>
      <c r="J162" s="179">
        <f t="shared" si="20"/>
        <v>0</v>
      </c>
      <c r="K162" s="181"/>
      <c r="L162" s="36"/>
      <c r="M162" s="182" t="s">
        <v>1</v>
      </c>
      <c r="N162" s="183" t="s">
        <v>41</v>
      </c>
      <c r="O162" s="68"/>
      <c r="P162" s="184">
        <f t="shared" si="21"/>
        <v>0</v>
      </c>
      <c r="Q162" s="184">
        <v>0</v>
      </c>
      <c r="R162" s="184">
        <f t="shared" si="22"/>
        <v>0</v>
      </c>
      <c r="S162" s="184">
        <v>0</v>
      </c>
      <c r="T162" s="184">
        <f t="shared" si="23"/>
        <v>0</v>
      </c>
      <c r="U162" s="185" t="s">
        <v>1</v>
      </c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86" t="s">
        <v>90</v>
      </c>
      <c r="AT162" s="186" t="s">
        <v>146</v>
      </c>
      <c r="AU162" s="186" t="s">
        <v>80</v>
      </c>
      <c r="AY162" s="14" t="s">
        <v>145</v>
      </c>
      <c r="BE162" s="187">
        <f t="shared" si="24"/>
        <v>0</v>
      </c>
      <c r="BF162" s="187">
        <f t="shared" si="25"/>
        <v>0</v>
      </c>
      <c r="BG162" s="187">
        <f t="shared" si="26"/>
        <v>0</v>
      </c>
      <c r="BH162" s="187">
        <f t="shared" si="27"/>
        <v>0</v>
      </c>
      <c r="BI162" s="187">
        <f t="shared" si="28"/>
        <v>0</v>
      </c>
      <c r="BJ162" s="14" t="s">
        <v>84</v>
      </c>
      <c r="BK162" s="188">
        <f t="shared" si="29"/>
        <v>0</v>
      </c>
      <c r="BL162" s="14" t="s">
        <v>90</v>
      </c>
      <c r="BM162" s="186" t="s">
        <v>210</v>
      </c>
    </row>
    <row r="163" spans="1:65" s="2" customFormat="1" ht="24.25" customHeight="1">
      <c r="A163" s="31"/>
      <c r="B163" s="32"/>
      <c r="C163" s="175" t="s">
        <v>213</v>
      </c>
      <c r="D163" s="175" t="s">
        <v>146</v>
      </c>
      <c r="E163" s="176" t="s">
        <v>214</v>
      </c>
      <c r="F163" s="177" t="s">
        <v>215</v>
      </c>
      <c r="G163" s="178" t="s">
        <v>160</v>
      </c>
      <c r="H163" s="179">
        <v>78.72</v>
      </c>
      <c r="I163" s="180"/>
      <c r="J163" s="179">
        <f t="shared" si="20"/>
        <v>0</v>
      </c>
      <c r="K163" s="181"/>
      <c r="L163" s="36"/>
      <c r="M163" s="182" t="s">
        <v>1</v>
      </c>
      <c r="N163" s="183" t="s">
        <v>41</v>
      </c>
      <c r="O163" s="68"/>
      <c r="P163" s="184">
        <f t="shared" si="21"/>
        <v>0</v>
      </c>
      <c r="Q163" s="184">
        <v>0</v>
      </c>
      <c r="R163" s="184">
        <f t="shared" si="22"/>
        <v>0</v>
      </c>
      <c r="S163" s="184">
        <v>0</v>
      </c>
      <c r="T163" s="184">
        <f t="shared" si="23"/>
        <v>0</v>
      </c>
      <c r="U163" s="185" t="s">
        <v>1</v>
      </c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186" t="s">
        <v>90</v>
      </c>
      <c r="AT163" s="186" t="s">
        <v>146</v>
      </c>
      <c r="AU163" s="186" t="s">
        <v>80</v>
      </c>
      <c r="AY163" s="14" t="s">
        <v>145</v>
      </c>
      <c r="BE163" s="187">
        <f t="shared" si="24"/>
        <v>0</v>
      </c>
      <c r="BF163" s="187">
        <f t="shared" si="25"/>
        <v>0</v>
      </c>
      <c r="BG163" s="187">
        <f t="shared" si="26"/>
        <v>0</v>
      </c>
      <c r="BH163" s="187">
        <f t="shared" si="27"/>
        <v>0</v>
      </c>
      <c r="BI163" s="187">
        <f t="shared" si="28"/>
        <v>0</v>
      </c>
      <c r="BJ163" s="14" t="s">
        <v>84</v>
      </c>
      <c r="BK163" s="188">
        <f t="shared" si="29"/>
        <v>0</v>
      </c>
      <c r="BL163" s="14" t="s">
        <v>90</v>
      </c>
      <c r="BM163" s="186" t="s">
        <v>213</v>
      </c>
    </row>
    <row r="164" spans="1:65" s="2" customFormat="1" ht="24.25" customHeight="1">
      <c r="A164" s="31"/>
      <c r="B164" s="32"/>
      <c r="C164" s="175" t="s">
        <v>216</v>
      </c>
      <c r="D164" s="175" t="s">
        <v>146</v>
      </c>
      <c r="E164" s="176" t="s">
        <v>217</v>
      </c>
      <c r="F164" s="177" t="s">
        <v>218</v>
      </c>
      <c r="G164" s="178" t="s">
        <v>160</v>
      </c>
      <c r="H164" s="179">
        <v>78.72</v>
      </c>
      <c r="I164" s="180"/>
      <c r="J164" s="179">
        <f t="shared" si="20"/>
        <v>0</v>
      </c>
      <c r="K164" s="181"/>
      <c r="L164" s="36"/>
      <c r="M164" s="182" t="s">
        <v>1</v>
      </c>
      <c r="N164" s="183" t="s">
        <v>41</v>
      </c>
      <c r="O164" s="68"/>
      <c r="P164" s="184">
        <f t="shared" si="21"/>
        <v>0</v>
      </c>
      <c r="Q164" s="184">
        <v>0</v>
      </c>
      <c r="R164" s="184">
        <f t="shared" si="22"/>
        <v>0</v>
      </c>
      <c r="S164" s="184">
        <v>0</v>
      </c>
      <c r="T164" s="184">
        <f t="shared" si="23"/>
        <v>0</v>
      </c>
      <c r="U164" s="185" t="s">
        <v>1</v>
      </c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86" t="s">
        <v>90</v>
      </c>
      <c r="AT164" s="186" t="s">
        <v>146</v>
      </c>
      <c r="AU164" s="186" t="s">
        <v>80</v>
      </c>
      <c r="AY164" s="14" t="s">
        <v>145</v>
      </c>
      <c r="BE164" s="187">
        <f t="shared" si="24"/>
        <v>0</v>
      </c>
      <c r="BF164" s="187">
        <f t="shared" si="25"/>
        <v>0</v>
      </c>
      <c r="BG164" s="187">
        <f t="shared" si="26"/>
        <v>0</v>
      </c>
      <c r="BH164" s="187">
        <f t="shared" si="27"/>
        <v>0</v>
      </c>
      <c r="BI164" s="187">
        <f t="shared" si="28"/>
        <v>0</v>
      </c>
      <c r="BJ164" s="14" t="s">
        <v>84</v>
      </c>
      <c r="BK164" s="188">
        <f t="shared" si="29"/>
        <v>0</v>
      </c>
      <c r="BL164" s="14" t="s">
        <v>90</v>
      </c>
      <c r="BM164" s="186" t="s">
        <v>216</v>
      </c>
    </row>
    <row r="165" spans="1:65" s="2" customFormat="1" ht="24.25" customHeight="1">
      <c r="A165" s="31"/>
      <c r="B165" s="32"/>
      <c r="C165" s="175" t="s">
        <v>219</v>
      </c>
      <c r="D165" s="175" t="s">
        <v>146</v>
      </c>
      <c r="E165" s="176" t="s">
        <v>220</v>
      </c>
      <c r="F165" s="177" t="s">
        <v>221</v>
      </c>
      <c r="G165" s="178" t="s">
        <v>178</v>
      </c>
      <c r="H165" s="179">
        <v>2.0089999999999999</v>
      </c>
      <c r="I165" s="180"/>
      <c r="J165" s="179">
        <f t="shared" si="20"/>
        <v>0</v>
      </c>
      <c r="K165" s="181"/>
      <c r="L165" s="36"/>
      <c r="M165" s="182" t="s">
        <v>1</v>
      </c>
      <c r="N165" s="183" t="s">
        <v>41</v>
      </c>
      <c r="O165" s="68"/>
      <c r="P165" s="184">
        <f t="shared" si="21"/>
        <v>0</v>
      </c>
      <c r="Q165" s="184">
        <v>0</v>
      </c>
      <c r="R165" s="184">
        <f t="shared" si="22"/>
        <v>0</v>
      </c>
      <c r="S165" s="184">
        <v>0</v>
      </c>
      <c r="T165" s="184">
        <f t="shared" si="23"/>
        <v>0</v>
      </c>
      <c r="U165" s="185" t="s">
        <v>1</v>
      </c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86" t="s">
        <v>90</v>
      </c>
      <c r="AT165" s="186" t="s">
        <v>146</v>
      </c>
      <c r="AU165" s="186" t="s">
        <v>80</v>
      </c>
      <c r="AY165" s="14" t="s">
        <v>145</v>
      </c>
      <c r="BE165" s="187">
        <f t="shared" si="24"/>
        <v>0</v>
      </c>
      <c r="BF165" s="187">
        <f t="shared" si="25"/>
        <v>0</v>
      </c>
      <c r="BG165" s="187">
        <f t="shared" si="26"/>
        <v>0</v>
      </c>
      <c r="BH165" s="187">
        <f t="shared" si="27"/>
        <v>0</v>
      </c>
      <c r="BI165" s="187">
        <f t="shared" si="28"/>
        <v>0</v>
      </c>
      <c r="BJ165" s="14" t="s">
        <v>84</v>
      </c>
      <c r="BK165" s="188">
        <f t="shared" si="29"/>
        <v>0</v>
      </c>
      <c r="BL165" s="14" t="s">
        <v>90</v>
      </c>
      <c r="BM165" s="186" t="s">
        <v>219</v>
      </c>
    </row>
    <row r="166" spans="1:65" s="2" customFormat="1" ht="24.25" customHeight="1">
      <c r="A166" s="31"/>
      <c r="B166" s="32"/>
      <c r="C166" s="175" t="s">
        <v>222</v>
      </c>
      <c r="D166" s="175" t="s">
        <v>146</v>
      </c>
      <c r="E166" s="176" t="s">
        <v>223</v>
      </c>
      <c r="F166" s="177" t="s">
        <v>224</v>
      </c>
      <c r="G166" s="178" t="s">
        <v>160</v>
      </c>
      <c r="H166" s="179">
        <v>40.36</v>
      </c>
      <c r="I166" s="180"/>
      <c r="J166" s="179">
        <f t="shared" si="20"/>
        <v>0</v>
      </c>
      <c r="K166" s="181"/>
      <c r="L166" s="36"/>
      <c r="M166" s="182" t="s">
        <v>1</v>
      </c>
      <c r="N166" s="183" t="s">
        <v>41</v>
      </c>
      <c r="O166" s="68"/>
      <c r="P166" s="184">
        <f t="shared" si="21"/>
        <v>0</v>
      </c>
      <c r="Q166" s="184">
        <v>0</v>
      </c>
      <c r="R166" s="184">
        <f t="shared" si="22"/>
        <v>0</v>
      </c>
      <c r="S166" s="184">
        <v>0</v>
      </c>
      <c r="T166" s="184">
        <f t="shared" si="23"/>
        <v>0</v>
      </c>
      <c r="U166" s="185" t="s">
        <v>1</v>
      </c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186" t="s">
        <v>90</v>
      </c>
      <c r="AT166" s="186" t="s">
        <v>146</v>
      </c>
      <c r="AU166" s="186" t="s">
        <v>80</v>
      </c>
      <c r="AY166" s="14" t="s">
        <v>145</v>
      </c>
      <c r="BE166" s="187">
        <f t="shared" si="24"/>
        <v>0</v>
      </c>
      <c r="BF166" s="187">
        <f t="shared" si="25"/>
        <v>0</v>
      </c>
      <c r="BG166" s="187">
        <f t="shared" si="26"/>
        <v>0</v>
      </c>
      <c r="BH166" s="187">
        <f t="shared" si="27"/>
        <v>0</v>
      </c>
      <c r="BI166" s="187">
        <f t="shared" si="28"/>
        <v>0</v>
      </c>
      <c r="BJ166" s="14" t="s">
        <v>84</v>
      </c>
      <c r="BK166" s="188">
        <f t="shared" si="29"/>
        <v>0</v>
      </c>
      <c r="BL166" s="14" t="s">
        <v>90</v>
      </c>
      <c r="BM166" s="186" t="s">
        <v>222</v>
      </c>
    </row>
    <row r="167" spans="1:65" s="2" customFormat="1" ht="24.25" customHeight="1">
      <c r="A167" s="31"/>
      <c r="B167" s="32"/>
      <c r="C167" s="189" t="s">
        <v>225</v>
      </c>
      <c r="D167" s="189" t="s">
        <v>226</v>
      </c>
      <c r="E167" s="190" t="s">
        <v>227</v>
      </c>
      <c r="F167" s="191" t="s">
        <v>228</v>
      </c>
      <c r="G167" s="192" t="s">
        <v>160</v>
      </c>
      <c r="H167" s="193">
        <v>42.36</v>
      </c>
      <c r="I167" s="194"/>
      <c r="J167" s="193">
        <f t="shared" si="20"/>
        <v>0</v>
      </c>
      <c r="K167" s="195"/>
      <c r="L167" s="196"/>
      <c r="M167" s="197" t="s">
        <v>1</v>
      </c>
      <c r="N167" s="198" t="s">
        <v>41</v>
      </c>
      <c r="O167" s="68"/>
      <c r="P167" s="184">
        <f t="shared" si="21"/>
        <v>0</v>
      </c>
      <c r="Q167" s="184">
        <v>0</v>
      </c>
      <c r="R167" s="184">
        <f t="shared" si="22"/>
        <v>0</v>
      </c>
      <c r="S167" s="184">
        <v>0</v>
      </c>
      <c r="T167" s="184">
        <f t="shared" si="23"/>
        <v>0</v>
      </c>
      <c r="U167" s="185" t="s">
        <v>1</v>
      </c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186" t="s">
        <v>229</v>
      </c>
      <c r="AT167" s="186" t="s">
        <v>226</v>
      </c>
      <c r="AU167" s="186" t="s">
        <v>80</v>
      </c>
      <c r="AY167" s="14" t="s">
        <v>145</v>
      </c>
      <c r="BE167" s="187">
        <f t="shared" si="24"/>
        <v>0</v>
      </c>
      <c r="BF167" s="187">
        <f t="shared" si="25"/>
        <v>0</v>
      </c>
      <c r="BG167" s="187">
        <f t="shared" si="26"/>
        <v>0</v>
      </c>
      <c r="BH167" s="187">
        <f t="shared" si="27"/>
        <v>0</v>
      </c>
      <c r="BI167" s="187">
        <f t="shared" si="28"/>
        <v>0</v>
      </c>
      <c r="BJ167" s="14" t="s">
        <v>84</v>
      </c>
      <c r="BK167" s="188">
        <f t="shared" si="29"/>
        <v>0</v>
      </c>
      <c r="BL167" s="14" t="s">
        <v>90</v>
      </c>
      <c r="BM167" s="186" t="s">
        <v>225</v>
      </c>
    </row>
    <row r="168" spans="1:65" s="2" customFormat="1" ht="14.5" customHeight="1">
      <c r="A168" s="31"/>
      <c r="B168" s="32"/>
      <c r="C168" s="175" t="s">
        <v>230</v>
      </c>
      <c r="D168" s="175" t="s">
        <v>146</v>
      </c>
      <c r="E168" s="176" t="s">
        <v>231</v>
      </c>
      <c r="F168" s="177" t="s">
        <v>232</v>
      </c>
      <c r="G168" s="178" t="s">
        <v>149</v>
      </c>
      <c r="H168" s="179">
        <v>2.1749999999999998</v>
      </c>
      <c r="I168" s="180"/>
      <c r="J168" s="179">
        <f t="shared" si="20"/>
        <v>0</v>
      </c>
      <c r="K168" s="181"/>
      <c r="L168" s="36"/>
      <c r="M168" s="182" t="s">
        <v>1</v>
      </c>
      <c r="N168" s="183" t="s">
        <v>41</v>
      </c>
      <c r="O168" s="68"/>
      <c r="P168" s="184">
        <f t="shared" si="21"/>
        <v>0</v>
      </c>
      <c r="Q168" s="184">
        <v>0</v>
      </c>
      <c r="R168" s="184">
        <f t="shared" si="22"/>
        <v>0</v>
      </c>
      <c r="S168" s="184">
        <v>0</v>
      </c>
      <c r="T168" s="184">
        <f t="shared" si="23"/>
        <v>0</v>
      </c>
      <c r="U168" s="185" t="s">
        <v>1</v>
      </c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186" t="s">
        <v>90</v>
      </c>
      <c r="AT168" s="186" t="s">
        <v>146</v>
      </c>
      <c r="AU168" s="186" t="s">
        <v>80</v>
      </c>
      <c r="AY168" s="14" t="s">
        <v>145</v>
      </c>
      <c r="BE168" s="187">
        <f t="shared" si="24"/>
        <v>0</v>
      </c>
      <c r="BF168" s="187">
        <f t="shared" si="25"/>
        <v>0</v>
      </c>
      <c r="BG168" s="187">
        <f t="shared" si="26"/>
        <v>0</v>
      </c>
      <c r="BH168" s="187">
        <f t="shared" si="27"/>
        <v>0</v>
      </c>
      <c r="BI168" s="187">
        <f t="shared" si="28"/>
        <v>0</v>
      </c>
      <c r="BJ168" s="14" t="s">
        <v>84</v>
      </c>
      <c r="BK168" s="188">
        <f t="shared" si="29"/>
        <v>0</v>
      </c>
      <c r="BL168" s="14" t="s">
        <v>90</v>
      </c>
      <c r="BM168" s="186" t="s">
        <v>230</v>
      </c>
    </row>
    <row r="169" spans="1:65" s="2" customFormat="1" ht="24.25" customHeight="1">
      <c r="A169" s="31"/>
      <c r="B169" s="32"/>
      <c r="C169" s="175" t="s">
        <v>233</v>
      </c>
      <c r="D169" s="175" t="s">
        <v>146</v>
      </c>
      <c r="E169" s="176" t="s">
        <v>234</v>
      </c>
      <c r="F169" s="177" t="s">
        <v>235</v>
      </c>
      <c r="G169" s="178" t="s">
        <v>178</v>
      </c>
      <c r="H169" s="179">
        <v>0.218</v>
      </c>
      <c r="I169" s="180"/>
      <c r="J169" s="179">
        <f t="shared" si="20"/>
        <v>0</v>
      </c>
      <c r="K169" s="181"/>
      <c r="L169" s="36"/>
      <c r="M169" s="182" t="s">
        <v>1</v>
      </c>
      <c r="N169" s="183" t="s">
        <v>41</v>
      </c>
      <c r="O169" s="68"/>
      <c r="P169" s="184">
        <f t="shared" si="21"/>
        <v>0</v>
      </c>
      <c r="Q169" s="184">
        <v>0</v>
      </c>
      <c r="R169" s="184">
        <f t="shared" si="22"/>
        <v>0</v>
      </c>
      <c r="S169" s="184">
        <v>0</v>
      </c>
      <c r="T169" s="184">
        <f t="shared" si="23"/>
        <v>0</v>
      </c>
      <c r="U169" s="185" t="s">
        <v>1</v>
      </c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186" t="s">
        <v>90</v>
      </c>
      <c r="AT169" s="186" t="s">
        <v>146</v>
      </c>
      <c r="AU169" s="186" t="s">
        <v>80</v>
      </c>
      <c r="AY169" s="14" t="s">
        <v>145</v>
      </c>
      <c r="BE169" s="187">
        <f t="shared" si="24"/>
        <v>0</v>
      </c>
      <c r="BF169" s="187">
        <f t="shared" si="25"/>
        <v>0</v>
      </c>
      <c r="BG169" s="187">
        <f t="shared" si="26"/>
        <v>0</v>
      </c>
      <c r="BH169" s="187">
        <f t="shared" si="27"/>
        <v>0</v>
      </c>
      <c r="BI169" s="187">
        <f t="shared" si="28"/>
        <v>0</v>
      </c>
      <c r="BJ169" s="14" t="s">
        <v>84</v>
      </c>
      <c r="BK169" s="188">
        <f t="shared" si="29"/>
        <v>0</v>
      </c>
      <c r="BL169" s="14" t="s">
        <v>90</v>
      </c>
      <c r="BM169" s="186" t="s">
        <v>233</v>
      </c>
    </row>
    <row r="170" spans="1:65" s="2" customFormat="1" ht="24.25" customHeight="1">
      <c r="A170" s="31"/>
      <c r="B170" s="32"/>
      <c r="C170" s="175" t="s">
        <v>236</v>
      </c>
      <c r="D170" s="175" t="s">
        <v>146</v>
      </c>
      <c r="E170" s="176" t="s">
        <v>237</v>
      </c>
      <c r="F170" s="177" t="s">
        <v>238</v>
      </c>
      <c r="G170" s="178" t="s">
        <v>160</v>
      </c>
      <c r="H170" s="179">
        <v>10.5</v>
      </c>
      <c r="I170" s="180"/>
      <c r="J170" s="179">
        <f t="shared" si="20"/>
        <v>0</v>
      </c>
      <c r="K170" s="181"/>
      <c r="L170" s="36"/>
      <c r="M170" s="182" t="s">
        <v>1</v>
      </c>
      <c r="N170" s="183" t="s">
        <v>41</v>
      </c>
      <c r="O170" s="68"/>
      <c r="P170" s="184">
        <f t="shared" si="21"/>
        <v>0</v>
      </c>
      <c r="Q170" s="184">
        <v>0</v>
      </c>
      <c r="R170" s="184">
        <f t="shared" si="22"/>
        <v>0</v>
      </c>
      <c r="S170" s="184">
        <v>0</v>
      </c>
      <c r="T170" s="184">
        <f t="shared" si="23"/>
        <v>0</v>
      </c>
      <c r="U170" s="185" t="s">
        <v>1</v>
      </c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186" t="s">
        <v>90</v>
      </c>
      <c r="AT170" s="186" t="s">
        <v>146</v>
      </c>
      <c r="AU170" s="186" t="s">
        <v>80</v>
      </c>
      <c r="AY170" s="14" t="s">
        <v>145</v>
      </c>
      <c r="BE170" s="187">
        <f t="shared" si="24"/>
        <v>0</v>
      </c>
      <c r="BF170" s="187">
        <f t="shared" si="25"/>
        <v>0</v>
      </c>
      <c r="BG170" s="187">
        <f t="shared" si="26"/>
        <v>0</v>
      </c>
      <c r="BH170" s="187">
        <f t="shared" si="27"/>
        <v>0</v>
      </c>
      <c r="BI170" s="187">
        <f t="shared" si="28"/>
        <v>0</v>
      </c>
      <c r="BJ170" s="14" t="s">
        <v>84</v>
      </c>
      <c r="BK170" s="188">
        <f t="shared" si="29"/>
        <v>0</v>
      </c>
      <c r="BL170" s="14" t="s">
        <v>90</v>
      </c>
      <c r="BM170" s="186" t="s">
        <v>236</v>
      </c>
    </row>
    <row r="171" spans="1:65" s="2" customFormat="1" ht="24.25" customHeight="1">
      <c r="A171" s="31"/>
      <c r="B171" s="32"/>
      <c r="C171" s="175" t="s">
        <v>239</v>
      </c>
      <c r="D171" s="175" t="s">
        <v>146</v>
      </c>
      <c r="E171" s="176" t="s">
        <v>240</v>
      </c>
      <c r="F171" s="177" t="s">
        <v>241</v>
      </c>
      <c r="G171" s="178" t="s">
        <v>160</v>
      </c>
      <c r="H171" s="179">
        <v>10.5</v>
      </c>
      <c r="I171" s="180"/>
      <c r="J171" s="179">
        <f t="shared" si="20"/>
        <v>0</v>
      </c>
      <c r="K171" s="181"/>
      <c r="L171" s="36"/>
      <c r="M171" s="182" t="s">
        <v>1</v>
      </c>
      <c r="N171" s="183" t="s">
        <v>41</v>
      </c>
      <c r="O171" s="68"/>
      <c r="P171" s="184">
        <f t="shared" si="21"/>
        <v>0</v>
      </c>
      <c r="Q171" s="184">
        <v>0</v>
      </c>
      <c r="R171" s="184">
        <f t="shared" si="22"/>
        <v>0</v>
      </c>
      <c r="S171" s="184">
        <v>0</v>
      </c>
      <c r="T171" s="184">
        <f t="shared" si="23"/>
        <v>0</v>
      </c>
      <c r="U171" s="185" t="s">
        <v>1</v>
      </c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186" t="s">
        <v>90</v>
      </c>
      <c r="AT171" s="186" t="s">
        <v>146</v>
      </c>
      <c r="AU171" s="186" t="s">
        <v>80</v>
      </c>
      <c r="AY171" s="14" t="s">
        <v>145</v>
      </c>
      <c r="BE171" s="187">
        <f t="shared" si="24"/>
        <v>0</v>
      </c>
      <c r="BF171" s="187">
        <f t="shared" si="25"/>
        <v>0</v>
      </c>
      <c r="BG171" s="187">
        <f t="shared" si="26"/>
        <v>0</v>
      </c>
      <c r="BH171" s="187">
        <f t="shared" si="27"/>
        <v>0</v>
      </c>
      <c r="BI171" s="187">
        <f t="shared" si="28"/>
        <v>0</v>
      </c>
      <c r="BJ171" s="14" t="s">
        <v>84</v>
      </c>
      <c r="BK171" s="188">
        <f t="shared" si="29"/>
        <v>0</v>
      </c>
      <c r="BL171" s="14" t="s">
        <v>90</v>
      </c>
      <c r="BM171" s="186" t="s">
        <v>239</v>
      </c>
    </row>
    <row r="172" spans="1:65" s="2" customFormat="1" ht="24.25" customHeight="1">
      <c r="A172" s="31"/>
      <c r="B172" s="32"/>
      <c r="C172" s="175" t="s">
        <v>242</v>
      </c>
      <c r="D172" s="175" t="s">
        <v>146</v>
      </c>
      <c r="E172" s="176" t="s">
        <v>243</v>
      </c>
      <c r="F172" s="177" t="s">
        <v>244</v>
      </c>
      <c r="G172" s="178" t="s">
        <v>160</v>
      </c>
      <c r="H172" s="179">
        <v>13.3</v>
      </c>
      <c r="I172" s="180"/>
      <c r="J172" s="179">
        <f t="shared" si="20"/>
        <v>0</v>
      </c>
      <c r="K172" s="181"/>
      <c r="L172" s="36"/>
      <c r="M172" s="182" t="s">
        <v>1</v>
      </c>
      <c r="N172" s="183" t="s">
        <v>41</v>
      </c>
      <c r="O172" s="68"/>
      <c r="P172" s="184">
        <f t="shared" si="21"/>
        <v>0</v>
      </c>
      <c r="Q172" s="184">
        <v>0</v>
      </c>
      <c r="R172" s="184">
        <f t="shared" si="22"/>
        <v>0</v>
      </c>
      <c r="S172" s="184">
        <v>0</v>
      </c>
      <c r="T172" s="184">
        <f t="shared" si="23"/>
        <v>0</v>
      </c>
      <c r="U172" s="185" t="s">
        <v>1</v>
      </c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186" t="s">
        <v>90</v>
      </c>
      <c r="AT172" s="186" t="s">
        <v>146</v>
      </c>
      <c r="AU172" s="186" t="s">
        <v>80</v>
      </c>
      <c r="AY172" s="14" t="s">
        <v>145</v>
      </c>
      <c r="BE172" s="187">
        <f t="shared" si="24"/>
        <v>0</v>
      </c>
      <c r="BF172" s="187">
        <f t="shared" si="25"/>
        <v>0</v>
      </c>
      <c r="BG172" s="187">
        <f t="shared" si="26"/>
        <v>0</v>
      </c>
      <c r="BH172" s="187">
        <f t="shared" si="27"/>
        <v>0</v>
      </c>
      <c r="BI172" s="187">
        <f t="shared" si="28"/>
        <v>0</v>
      </c>
      <c r="BJ172" s="14" t="s">
        <v>84</v>
      </c>
      <c r="BK172" s="188">
        <f t="shared" si="29"/>
        <v>0</v>
      </c>
      <c r="BL172" s="14" t="s">
        <v>90</v>
      </c>
      <c r="BM172" s="186" t="s">
        <v>242</v>
      </c>
    </row>
    <row r="173" spans="1:65" s="2" customFormat="1" ht="24.25" customHeight="1">
      <c r="A173" s="31"/>
      <c r="B173" s="32"/>
      <c r="C173" s="175" t="s">
        <v>245</v>
      </c>
      <c r="D173" s="175" t="s">
        <v>146</v>
      </c>
      <c r="E173" s="176" t="s">
        <v>246</v>
      </c>
      <c r="F173" s="177" t="s">
        <v>247</v>
      </c>
      <c r="G173" s="178" t="s">
        <v>160</v>
      </c>
      <c r="H173" s="179">
        <v>13.3</v>
      </c>
      <c r="I173" s="180"/>
      <c r="J173" s="179">
        <f t="shared" si="20"/>
        <v>0</v>
      </c>
      <c r="K173" s="181"/>
      <c r="L173" s="36"/>
      <c r="M173" s="182" t="s">
        <v>1</v>
      </c>
      <c r="N173" s="183" t="s">
        <v>41</v>
      </c>
      <c r="O173" s="68"/>
      <c r="P173" s="184">
        <f t="shared" si="21"/>
        <v>0</v>
      </c>
      <c r="Q173" s="184">
        <v>0</v>
      </c>
      <c r="R173" s="184">
        <f t="shared" si="22"/>
        <v>0</v>
      </c>
      <c r="S173" s="184">
        <v>0</v>
      </c>
      <c r="T173" s="184">
        <f t="shared" si="23"/>
        <v>0</v>
      </c>
      <c r="U173" s="185" t="s">
        <v>1</v>
      </c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186" t="s">
        <v>90</v>
      </c>
      <c r="AT173" s="186" t="s">
        <v>146</v>
      </c>
      <c r="AU173" s="186" t="s">
        <v>80</v>
      </c>
      <c r="AY173" s="14" t="s">
        <v>145</v>
      </c>
      <c r="BE173" s="187">
        <f t="shared" si="24"/>
        <v>0</v>
      </c>
      <c r="BF173" s="187">
        <f t="shared" si="25"/>
        <v>0</v>
      </c>
      <c r="BG173" s="187">
        <f t="shared" si="26"/>
        <v>0</v>
      </c>
      <c r="BH173" s="187">
        <f t="shared" si="27"/>
        <v>0</v>
      </c>
      <c r="BI173" s="187">
        <f t="shared" si="28"/>
        <v>0</v>
      </c>
      <c r="BJ173" s="14" t="s">
        <v>84</v>
      </c>
      <c r="BK173" s="188">
        <f t="shared" si="29"/>
        <v>0</v>
      </c>
      <c r="BL173" s="14" t="s">
        <v>90</v>
      </c>
      <c r="BM173" s="186" t="s">
        <v>245</v>
      </c>
    </row>
    <row r="174" spans="1:65" s="11" customFormat="1" ht="25.95" customHeight="1">
      <c r="B174" s="161"/>
      <c r="C174" s="162"/>
      <c r="D174" s="163" t="s">
        <v>74</v>
      </c>
      <c r="E174" s="164" t="s">
        <v>96</v>
      </c>
      <c r="F174" s="164" t="s">
        <v>248</v>
      </c>
      <c r="G174" s="162"/>
      <c r="H174" s="162"/>
      <c r="I174" s="165"/>
      <c r="J174" s="166">
        <f>BK174</f>
        <v>0</v>
      </c>
      <c r="K174" s="162"/>
      <c r="L174" s="167"/>
      <c r="M174" s="168"/>
      <c r="N174" s="169"/>
      <c r="O174" s="169"/>
      <c r="P174" s="170">
        <f>SUM(P175:P188)</f>
        <v>0</v>
      </c>
      <c r="Q174" s="169"/>
      <c r="R174" s="170">
        <f>SUM(R175:R188)</f>
        <v>0</v>
      </c>
      <c r="S174" s="169"/>
      <c r="T174" s="170">
        <f>SUM(T175:T188)</f>
        <v>0</v>
      </c>
      <c r="U174" s="171"/>
      <c r="AR174" s="172" t="s">
        <v>80</v>
      </c>
      <c r="AT174" s="173" t="s">
        <v>74</v>
      </c>
      <c r="AU174" s="173" t="s">
        <v>75</v>
      </c>
      <c r="AY174" s="172" t="s">
        <v>145</v>
      </c>
      <c r="BK174" s="174">
        <f>SUM(BK175:BK188)</f>
        <v>0</v>
      </c>
    </row>
    <row r="175" spans="1:65" s="2" customFormat="1" ht="24.25" customHeight="1">
      <c r="A175" s="31"/>
      <c r="B175" s="32"/>
      <c r="C175" s="175" t="s">
        <v>249</v>
      </c>
      <c r="D175" s="175" t="s">
        <v>146</v>
      </c>
      <c r="E175" s="176" t="s">
        <v>250</v>
      </c>
      <c r="F175" s="177" t="s">
        <v>251</v>
      </c>
      <c r="G175" s="178" t="s">
        <v>160</v>
      </c>
      <c r="H175" s="179">
        <v>121.28</v>
      </c>
      <c r="I175" s="180"/>
      <c r="J175" s="179">
        <f t="shared" ref="J175:J188" si="30">ROUND(I175*H175,3)</f>
        <v>0</v>
      </c>
      <c r="K175" s="181"/>
      <c r="L175" s="36"/>
      <c r="M175" s="182" t="s">
        <v>1</v>
      </c>
      <c r="N175" s="183" t="s">
        <v>41</v>
      </c>
      <c r="O175" s="68"/>
      <c r="P175" s="184">
        <f t="shared" ref="P175:P188" si="31">O175*H175</f>
        <v>0</v>
      </c>
      <c r="Q175" s="184">
        <v>0</v>
      </c>
      <c r="R175" s="184">
        <f t="shared" ref="R175:R188" si="32">Q175*H175</f>
        <v>0</v>
      </c>
      <c r="S175" s="184">
        <v>0</v>
      </c>
      <c r="T175" s="184">
        <f t="shared" ref="T175:T188" si="33">S175*H175</f>
        <v>0</v>
      </c>
      <c r="U175" s="185" t="s">
        <v>1</v>
      </c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186" t="s">
        <v>90</v>
      </c>
      <c r="AT175" s="186" t="s">
        <v>146</v>
      </c>
      <c r="AU175" s="186" t="s">
        <v>80</v>
      </c>
      <c r="AY175" s="14" t="s">
        <v>145</v>
      </c>
      <c r="BE175" s="187">
        <f t="shared" ref="BE175:BE188" si="34">IF(N175="základná",J175,0)</f>
        <v>0</v>
      </c>
      <c r="BF175" s="187">
        <f t="shared" ref="BF175:BF188" si="35">IF(N175="znížená",J175,0)</f>
        <v>0</v>
      </c>
      <c r="BG175" s="187">
        <f t="shared" ref="BG175:BG188" si="36">IF(N175="zákl. prenesená",J175,0)</f>
        <v>0</v>
      </c>
      <c r="BH175" s="187">
        <f t="shared" ref="BH175:BH188" si="37">IF(N175="zníž. prenesená",J175,0)</f>
        <v>0</v>
      </c>
      <c r="BI175" s="187">
        <f t="shared" ref="BI175:BI188" si="38">IF(N175="nulová",J175,0)</f>
        <v>0</v>
      </c>
      <c r="BJ175" s="14" t="s">
        <v>84</v>
      </c>
      <c r="BK175" s="188">
        <f t="shared" ref="BK175:BK188" si="39">ROUND(I175*H175,3)</f>
        <v>0</v>
      </c>
      <c r="BL175" s="14" t="s">
        <v>90</v>
      </c>
      <c r="BM175" s="186" t="s">
        <v>249</v>
      </c>
    </row>
    <row r="176" spans="1:65" s="2" customFormat="1" ht="24.25" customHeight="1">
      <c r="A176" s="31"/>
      <c r="B176" s="32"/>
      <c r="C176" s="175" t="s">
        <v>252</v>
      </c>
      <c r="D176" s="175" t="s">
        <v>146</v>
      </c>
      <c r="E176" s="176" t="s">
        <v>253</v>
      </c>
      <c r="F176" s="177" t="s">
        <v>254</v>
      </c>
      <c r="G176" s="178" t="s">
        <v>160</v>
      </c>
      <c r="H176" s="179">
        <v>121.28</v>
      </c>
      <c r="I176" s="180"/>
      <c r="J176" s="179">
        <f t="shared" si="30"/>
        <v>0</v>
      </c>
      <c r="K176" s="181"/>
      <c r="L176" s="36"/>
      <c r="M176" s="182" t="s">
        <v>1</v>
      </c>
      <c r="N176" s="183" t="s">
        <v>41</v>
      </c>
      <c r="O176" s="68"/>
      <c r="P176" s="184">
        <f t="shared" si="31"/>
        <v>0</v>
      </c>
      <c r="Q176" s="184">
        <v>0</v>
      </c>
      <c r="R176" s="184">
        <f t="shared" si="32"/>
        <v>0</v>
      </c>
      <c r="S176" s="184">
        <v>0</v>
      </c>
      <c r="T176" s="184">
        <f t="shared" si="33"/>
        <v>0</v>
      </c>
      <c r="U176" s="185" t="s">
        <v>1</v>
      </c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186" t="s">
        <v>90</v>
      </c>
      <c r="AT176" s="186" t="s">
        <v>146</v>
      </c>
      <c r="AU176" s="186" t="s">
        <v>80</v>
      </c>
      <c r="AY176" s="14" t="s">
        <v>145</v>
      </c>
      <c r="BE176" s="187">
        <f t="shared" si="34"/>
        <v>0</v>
      </c>
      <c r="BF176" s="187">
        <f t="shared" si="35"/>
        <v>0</v>
      </c>
      <c r="BG176" s="187">
        <f t="shared" si="36"/>
        <v>0</v>
      </c>
      <c r="BH176" s="187">
        <f t="shared" si="37"/>
        <v>0</v>
      </c>
      <c r="BI176" s="187">
        <f t="shared" si="38"/>
        <v>0</v>
      </c>
      <c r="BJ176" s="14" t="s">
        <v>84</v>
      </c>
      <c r="BK176" s="188">
        <f t="shared" si="39"/>
        <v>0</v>
      </c>
      <c r="BL176" s="14" t="s">
        <v>90</v>
      </c>
      <c r="BM176" s="186" t="s">
        <v>252</v>
      </c>
    </row>
    <row r="177" spans="1:65" s="2" customFormat="1" ht="24.25" customHeight="1">
      <c r="A177" s="31"/>
      <c r="B177" s="32"/>
      <c r="C177" s="175" t="s">
        <v>255</v>
      </c>
      <c r="D177" s="175" t="s">
        <v>146</v>
      </c>
      <c r="E177" s="176" t="s">
        <v>256</v>
      </c>
      <c r="F177" s="177" t="s">
        <v>257</v>
      </c>
      <c r="G177" s="178" t="s">
        <v>160</v>
      </c>
      <c r="H177" s="179">
        <v>443.83</v>
      </c>
      <c r="I177" s="180"/>
      <c r="J177" s="179">
        <f t="shared" si="30"/>
        <v>0</v>
      </c>
      <c r="K177" s="181"/>
      <c r="L177" s="36"/>
      <c r="M177" s="182" t="s">
        <v>1</v>
      </c>
      <c r="N177" s="183" t="s">
        <v>41</v>
      </c>
      <c r="O177" s="68"/>
      <c r="P177" s="184">
        <f t="shared" si="31"/>
        <v>0</v>
      </c>
      <c r="Q177" s="184">
        <v>0</v>
      </c>
      <c r="R177" s="184">
        <f t="shared" si="32"/>
        <v>0</v>
      </c>
      <c r="S177" s="184">
        <v>0</v>
      </c>
      <c r="T177" s="184">
        <f t="shared" si="33"/>
        <v>0</v>
      </c>
      <c r="U177" s="185" t="s">
        <v>1</v>
      </c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186" t="s">
        <v>90</v>
      </c>
      <c r="AT177" s="186" t="s">
        <v>146</v>
      </c>
      <c r="AU177" s="186" t="s">
        <v>80</v>
      </c>
      <c r="AY177" s="14" t="s">
        <v>145</v>
      </c>
      <c r="BE177" s="187">
        <f t="shared" si="34"/>
        <v>0</v>
      </c>
      <c r="BF177" s="187">
        <f t="shared" si="35"/>
        <v>0</v>
      </c>
      <c r="BG177" s="187">
        <f t="shared" si="36"/>
        <v>0</v>
      </c>
      <c r="BH177" s="187">
        <f t="shared" si="37"/>
        <v>0</v>
      </c>
      <c r="BI177" s="187">
        <f t="shared" si="38"/>
        <v>0</v>
      </c>
      <c r="BJ177" s="14" t="s">
        <v>84</v>
      </c>
      <c r="BK177" s="188">
        <f t="shared" si="39"/>
        <v>0</v>
      </c>
      <c r="BL177" s="14" t="s">
        <v>90</v>
      </c>
      <c r="BM177" s="186" t="s">
        <v>255</v>
      </c>
    </row>
    <row r="178" spans="1:65" s="2" customFormat="1" ht="24.25" customHeight="1">
      <c r="A178" s="31"/>
      <c r="B178" s="32"/>
      <c r="C178" s="175" t="s">
        <v>258</v>
      </c>
      <c r="D178" s="175" t="s">
        <v>146</v>
      </c>
      <c r="E178" s="176" t="s">
        <v>259</v>
      </c>
      <c r="F178" s="177" t="s">
        <v>260</v>
      </c>
      <c r="G178" s="178" t="s">
        <v>160</v>
      </c>
      <c r="H178" s="179">
        <v>322.55</v>
      </c>
      <c r="I178" s="180"/>
      <c r="J178" s="179">
        <f t="shared" si="30"/>
        <v>0</v>
      </c>
      <c r="K178" s="181"/>
      <c r="L178" s="36"/>
      <c r="M178" s="182" t="s">
        <v>1</v>
      </c>
      <c r="N178" s="183" t="s">
        <v>41</v>
      </c>
      <c r="O178" s="68"/>
      <c r="P178" s="184">
        <f t="shared" si="31"/>
        <v>0</v>
      </c>
      <c r="Q178" s="184">
        <v>0</v>
      </c>
      <c r="R178" s="184">
        <f t="shared" si="32"/>
        <v>0</v>
      </c>
      <c r="S178" s="184">
        <v>0</v>
      </c>
      <c r="T178" s="184">
        <f t="shared" si="33"/>
        <v>0</v>
      </c>
      <c r="U178" s="185" t="s">
        <v>1</v>
      </c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86" t="s">
        <v>90</v>
      </c>
      <c r="AT178" s="186" t="s">
        <v>146</v>
      </c>
      <c r="AU178" s="186" t="s">
        <v>80</v>
      </c>
      <c r="AY178" s="14" t="s">
        <v>145</v>
      </c>
      <c r="BE178" s="187">
        <f t="shared" si="34"/>
        <v>0</v>
      </c>
      <c r="BF178" s="187">
        <f t="shared" si="35"/>
        <v>0</v>
      </c>
      <c r="BG178" s="187">
        <f t="shared" si="36"/>
        <v>0</v>
      </c>
      <c r="BH178" s="187">
        <f t="shared" si="37"/>
        <v>0</v>
      </c>
      <c r="BI178" s="187">
        <f t="shared" si="38"/>
        <v>0</v>
      </c>
      <c r="BJ178" s="14" t="s">
        <v>84</v>
      </c>
      <c r="BK178" s="188">
        <f t="shared" si="39"/>
        <v>0</v>
      </c>
      <c r="BL178" s="14" t="s">
        <v>90</v>
      </c>
      <c r="BM178" s="186" t="s">
        <v>258</v>
      </c>
    </row>
    <row r="179" spans="1:65" s="2" customFormat="1" ht="24.25" customHeight="1">
      <c r="A179" s="31"/>
      <c r="B179" s="32"/>
      <c r="C179" s="175" t="s">
        <v>261</v>
      </c>
      <c r="D179" s="175" t="s">
        <v>146</v>
      </c>
      <c r="E179" s="176" t="s">
        <v>262</v>
      </c>
      <c r="F179" s="177" t="s">
        <v>263</v>
      </c>
      <c r="G179" s="178" t="s">
        <v>160</v>
      </c>
      <c r="H179" s="179">
        <v>322.55</v>
      </c>
      <c r="I179" s="180"/>
      <c r="J179" s="179">
        <f t="shared" si="30"/>
        <v>0</v>
      </c>
      <c r="K179" s="181"/>
      <c r="L179" s="36"/>
      <c r="M179" s="182" t="s">
        <v>1</v>
      </c>
      <c r="N179" s="183" t="s">
        <v>41</v>
      </c>
      <c r="O179" s="68"/>
      <c r="P179" s="184">
        <f t="shared" si="31"/>
        <v>0</v>
      </c>
      <c r="Q179" s="184">
        <v>0</v>
      </c>
      <c r="R179" s="184">
        <f t="shared" si="32"/>
        <v>0</v>
      </c>
      <c r="S179" s="184">
        <v>0</v>
      </c>
      <c r="T179" s="184">
        <f t="shared" si="33"/>
        <v>0</v>
      </c>
      <c r="U179" s="185" t="s">
        <v>1</v>
      </c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186" t="s">
        <v>90</v>
      </c>
      <c r="AT179" s="186" t="s">
        <v>146</v>
      </c>
      <c r="AU179" s="186" t="s">
        <v>80</v>
      </c>
      <c r="AY179" s="14" t="s">
        <v>145</v>
      </c>
      <c r="BE179" s="187">
        <f t="shared" si="34"/>
        <v>0</v>
      </c>
      <c r="BF179" s="187">
        <f t="shared" si="35"/>
        <v>0</v>
      </c>
      <c r="BG179" s="187">
        <f t="shared" si="36"/>
        <v>0</v>
      </c>
      <c r="BH179" s="187">
        <f t="shared" si="37"/>
        <v>0</v>
      </c>
      <c r="BI179" s="187">
        <f t="shared" si="38"/>
        <v>0</v>
      </c>
      <c r="BJ179" s="14" t="s">
        <v>84</v>
      </c>
      <c r="BK179" s="188">
        <f t="shared" si="39"/>
        <v>0</v>
      </c>
      <c r="BL179" s="14" t="s">
        <v>90</v>
      </c>
      <c r="BM179" s="186" t="s">
        <v>261</v>
      </c>
    </row>
    <row r="180" spans="1:65" s="2" customFormat="1" ht="14.5" customHeight="1">
      <c r="A180" s="31"/>
      <c r="B180" s="32"/>
      <c r="C180" s="175" t="s">
        <v>264</v>
      </c>
      <c r="D180" s="175" t="s">
        <v>146</v>
      </c>
      <c r="E180" s="176" t="s">
        <v>265</v>
      </c>
      <c r="F180" s="177" t="s">
        <v>266</v>
      </c>
      <c r="G180" s="178" t="s">
        <v>160</v>
      </c>
      <c r="H180" s="179">
        <v>326.54000000000002</v>
      </c>
      <c r="I180" s="180"/>
      <c r="J180" s="179">
        <f t="shared" si="30"/>
        <v>0</v>
      </c>
      <c r="K180" s="181"/>
      <c r="L180" s="36"/>
      <c r="M180" s="182" t="s">
        <v>1</v>
      </c>
      <c r="N180" s="183" t="s">
        <v>41</v>
      </c>
      <c r="O180" s="68"/>
      <c r="P180" s="184">
        <f t="shared" si="31"/>
        <v>0</v>
      </c>
      <c r="Q180" s="184">
        <v>0</v>
      </c>
      <c r="R180" s="184">
        <f t="shared" si="32"/>
        <v>0</v>
      </c>
      <c r="S180" s="184">
        <v>0</v>
      </c>
      <c r="T180" s="184">
        <f t="shared" si="33"/>
        <v>0</v>
      </c>
      <c r="U180" s="185" t="s">
        <v>1</v>
      </c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86" t="s">
        <v>90</v>
      </c>
      <c r="AT180" s="186" t="s">
        <v>146</v>
      </c>
      <c r="AU180" s="186" t="s">
        <v>80</v>
      </c>
      <c r="AY180" s="14" t="s">
        <v>145</v>
      </c>
      <c r="BE180" s="187">
        <f t="shared" si="34"/>
        <v>0</v>
      </c>
      <c r="BF180" s="187">
        <f t="shared" si="35"/>
        <v>0</v>
      </c>
      <c r="BG180" s="187">
        <f t="shared" si="36"/>
        <v>0</v>
      </c>
      <c r="BH180" s="187">
        <f t="shared" si="37"/>
        <v>0</v>
      </c>
      <c r="BI180" s="187">
        <f t="shared" si="38"/>
        <v>0</v>
      </c>
      <c r="BJ180" s="14" t="s">
        <v>84</v>
      </c>
      <c r="BK180" s="188">
        <f t="shared" si="39"/>
        <v>0</v>
      </c>
      <c r="BL180" s="14" t="s">
        <v>90</v>
      </c>
      <c r="BM180" s="186" t="s">
        <v>264</v>
      </c>
    </row>
    <row r="181" spans="1:65" s="2" customFormat="1" ht="14.5" customHeight="1">
      <c r="A181" s="31"/>
      <c r="B181" s="32"/>
      <c r="C181" s="175" t="s">
        <v>267</v>
      </c>
      <c r="D181" s="175" t="s">
        <v>146</v>
      </c>
      <c r="E181" s="176" t="s">
        <v>268</v>
      </c>
      <c r="F181" s="177" t="s">
        <v>269</v>
      </c>
      <c r="G181" s="178" t="s">
        <v>160</v>
      </c>
      <c r="H181" s="179">
        <v>326.54000000000002</v>
      </c>
      <c r="I181" s="180"/>
      <c r="J181" s="179">
        <f t="shared" si="30"/>
        <v>0</v>
      </c>
      <c r="K181" s="181"/>
      <c r="L181" s="36"/>
      <c r="M181" s="182" t="s">
        <v>1</v>
      </c>
      <c r="N181" s="183" t="s">
        <v>41</v>
      </c>
      <c r="O181" s="68"/>
      <c r="P181" s="184">
        <f t="shared" si="31"/>
        <v>0</v>
      </c>
      <c r="Q181" s="184">
        <v>0</v>
      </c>
      <c r="R181" s="184">
        <f t="shared" si="32"/>
        <v>0</v>
      </c>
      <c r="S181" s="184">
        <v>0</v>
      </c>
      <c r="T181" s="184">
        <f t="shared" si="33"/>
        <v>0</v>
      </c>
      <c r="U181" s="185" t="s">
        <v>1</v>
      </c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186" t="s">
        <v>90</v>
      </c>
      <c r="AT181" s="186" t="s">
        <v>146</v>
      </c>
      <c r="AU181" s="186" t="s">
        <v>80</v>
      </c>
      <c r="AY181" s="14" t="s">
        <v>145</v>
      </c>
      <c r="BE181" s="187">
        <f t="shared" si="34"/>
        <v>0</v>
      </c>
      <c r="BF181" s="187">
        <f t="shared" si="35"/>
        <v>0</v>
      </c>
      <c r="BG181" s="187">
        <f t="shared" si="36"/>
        <v>0</v>
      </c>
      <c r="BH181" s="187">
        <f t="shared" si="37"/>
        <v>0</v>
      </c>
      <c r="BI181" s="187">
        <f t="shared" si="38"/>
        <v>0</v>
      </c>
      <c r="BJ181" s="14" t="s">
        <v>84</v>
      </c>
      <c r="BK181" s="188">
        <f t="shared" si="39"/>
        <v>0</v>
      </c>
      <c r="BL181" s="14" t="s">
        <v>90</v>
      </c>
      <c r="BM181" s="186" t="s">
        <v>267</v>
      </c>
    </row>
    <row r="182" spans="1:65" s="2" customFormat="1" ht="14.5" customHeight="1">
      <c r="A182" s="31"/>
      <c r="B182" s="32"/>
      <c r="C182" s="175" t="s">
        <v>270</v>
      </c>
      <c r="D182" s="175" t="s">
        <v>146</v>
      </c>
      <c r="E182" s="176" t="s">
        <v>271</v>
      </c>
      <c r="F182" s="177" t="s">
        <v>272</v>
      </c>
      <c r="G182" s="178" t="s">
        <v>160</v>
      </c>
      <c r="H182" s="179">
        <v>25.46</v>
      </c>
      <c r="I182" s="180"/>
      <c r="J182" s="179">
        <f t="shared" si="30"/>
        <v>0</v>
      </c>
      <c r="K182" s="181"/>
      <c r="L182" s="36"/>
      <c r="M182" s="182" t="s">
        <v>1</v>
      </c>
      <c r="N182" s="183" t="s">
        <v>41</v>
      </c>
      <c r="O182" s="68"/>
      <c r="P182" s="184">
        <f t="shared" si="31"/>
        <v>0</v>
      </c>
      <c r="Q182" s="184">
        <v>0</v>
      </c>
      <c r="R182" s="184">
        <f t="shared" si="32"/>
        <v>0</v>
      </c>
      <c r="S182" s="184">
        <v>0</v>
      </c>
      <c r="T182" s="184">
        <f t="shared" si="33"/>
        <v>0</v>
      </c>
      <c r="U182" s="185" t="s">
        <v>1</v>
      </c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86" t="s">
        <v>90</v>
      </c>
      <c r="AT182" s="186" t="s">
        <v>146</v>
      </c>
      <c r="AU182" s="186" t="s">
        <v>80</v>
      </c>
      <c r="AY182" s="14" t="s">
        <v>145</v>
      </c>
      <c r="BE182" s="187">
        <f t="shared" si="34"/>
        <v>0</v>
      </c>
      <c r="BF182" s="187">
        <f t="shared" si="35"/>
        <v>0</v>
      </c>
      <c r="BG182" s="187">
        <f t="shared" si="36"/>
        <v>0</v>
      </c>
      <c r="BH182" s="187">
        <f t="shared" si="37"/>
        <v>0</v>
      </c>
      <c r="BI182" s="187">
        <f t="shared" si="38"/>
        <v>0</v>
      </c>
      <c r="BJ182" s="14" t="s">
        <v>84</v>
      </c>
      <c r="BK182" s="188">
        <f t="shared" si="39"/>
        <v>0</v>
      </c>
      <c r="BL182" s="14" t="s">
        <v>90</v>
      </c>
      <c r="BM182" s="186" t="s">
        <v>273</v>
      </c>
    </row>
    <row r="183" spans="1:65" s="2" customFormat="1" ht="24.25" customHeight="1">
      <c r="A183" s="31"/>
      <c r="B183" s="32"/>
      <c r="C183" s="175" t="s">
        <v>274</v>
      </c>
      <c r="D183" s="175" t="s">
        <v>146</v>
      </c>
      <c r="E183" s="176" t="s">
        <v>275</v>
      </c>
      <c r="F183" s="177" t="s">
        <v>276</v>
      </c>
      <c r="G183" s="178" t="s">
        <v>160</v>
      </c>
      <c r="H183" s="179">
        <v>25.46</v>
      </c>
      <c r="I183" s="180"/>
      <c r="J183" s="179">
        <f t="shared" si="30"/>
        <v>0</v>
      </c>
      <c r="K183" s="181"/>
      <c r="L183" s="36"/>
      <c r="M183" s="182" t="s">
        <v>1</v>
      </c>
      <c r="N183" s="183" t="s">
        <v>41</v>
      </c>
      <c r="O183" s="68"/>
      <c r="P183" s="184">
        <f t="shared" si="31"/>
        <v>0</v>
      </c>
      <c r="Q183" s="184">
        <v>0</v>
      </c>
      <c r="R183" s="184">
        <f t="shared" si="32"/>
        <v>0</v>
      </c>
      <c r="S183" s="184">
        <v>0</v>
      </c>
      <c r="T183" s="184">
        <f t="shared" si="33"/>
        <v>0</v>
      </c>
      <c r="U183" s="185" t="s">
        <v>1</v>
      </c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186" t="s">
        <v>90</v>
      </c>
      <c r="AT183" s="186" t="s">
        <v>146</v>
      </c>
      <c r="AU183" s="186" t="s">
        <v>80</v>
      </c>
      <c r="AY183" s="14" t="s">
        <v>145</v>
      </c>
      <c r="BE183" s="187">
        <f t="shared" si="34"/>
        <v>0</v>
      </c>
      <c r="BF183" s="187">
        <f t="shared" si="35"/>
        <v>0</v>
      </c>
      <c r="BG183" s="187">
        <f t="shared" si="36"/>
        <v>0</v>
      </c>
      <c r="BH183" s="187">
        <f t="shared" si="37"/>
        <v>0</v>
      </c>
      <c r="BI183" s="187">
        <f t="shared" si="38"/>
        <v>0</v>
      </c>
      <c r="BJ183" s="14" t="s">
        <v>84</v>
      </c>
      <c r="BK183" s="188">
        <f t="shared" si="39"/>
        <v>0</v>
      </c>
      <c r="BL183" s="14" t="s">
        <v>90</v>
      </c>
      <c r="BM183" s="186" t="s">
        <v>274</v>
      </c>
    </row>
    <row r="184" spans="1:65" s="2" customFormat="1" ht="24.25" customHeight="1">
      <c r="A184" s="31"/>
      <c r="B184" s="32"/>
      <c r="C184" s="175" t="s">
        <v>277</v>
      </c>
      <c r="D184" s="175" t="s">
        <v>146</v>
      </c>
      <c r="E184" s="176" t="s">
        <v>278</v>
      </c>
      <c r="F184" s="177" t="s">
        <v>279</v>
      </c>
      <c r="G184" s="178" t="s">
        <v>160</v>
      </c>
      <c r="H184" s="179">
        <v>326.54000000000002</v>
      </c>
      <c r="I184" s="180"/>
      <c r="J184" s="179">
        <f t="shared" si="30"/>
        <v>0</v>
      </c>
      <c r="K184" s="181"/>
      <c r="L184" s="36"/>
      <c r="M184" s="182" t="s">
        <v>1</v>
      </c>
      <c r="N184" s="183" t="s">
        <v>41</v>
      </c>
      <c r="O184" s="68"/>
      <c r="P184" s="184">
        <f t="shared" si="31"/>
        <v>0</v>
      </c>
      <c r="Q184" s="184">
        <v>0</v>
      </c>
      <c r="R184" s="184">
        <f t="shared" si="32"/>
        <v>0</v>
      </c>
      <c r="S184" s="184">
        <v>0</v>
      </c>
      <c r="T184" s="184">
        <f t="shared" si="33"/>
        <v>0</v>
      </c>
      <c r="U184" s="185" t="s">
        <v>1</v>
      </c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186" t="s">
        <v>90</v>
      </c>
      <c r="AT184" s="186" t="s">
        <v>146</v>
      </c>
      <c r="AU184" s="186" t="s">
        <v>80</v>
      </c>
      <c r="AY184" s="14" t="s">
        <v>145</v>
      </c>
      <c r="BE184" s="187">
        <f t="shared" si="34"/>
        <v>0</v>
      </c>
      <c r="BF184" s="187">
        <f t="shared" si="35"/>
        <v>0</v>
      </c>
      <c r="BG184" s="187">
        <f t="shared" si="36"/>
        <v>0</v>
      </c>
      <c r="BH184" s="187">
        <f t="shared" si="37"/>
        <v>0</v>
      </c>
      <c r="BI184" s="187">
        <f t="shared" si="38"/>
        <v>0</v>
      </c>
      <c r="BJ184" s="14" t="s">
        <v>84</v>
      </c>
      <c r="BK184" s="188">
        <f t="shared" si="39"/>
        <v>0</v>
      </c>
      <c r="BL184" s="14" t="s">
        <v>90</v>
      </c>
      <c r="BM184" s="186" t="s">
        <v>277</v>
      </c>
    </row>
    <row r="185" spans="1:65" s="2" customFormat="1" ht="24.25" customHeight="1">
      <c r="A185" s="31"/>
      <c r="B185" s="32"/>
      <c r="C185" s="175" t="s">
        <v>280</v>
      </c>
      <c r="D185" s="175" t="s">
        <v>146</v>
      </c>
      <c r="E185" s="176" t="s">
        <v>281</v>
      </c>
      <c r="F185" s="177" t="s">
        <v>282</v>
      </c>
      <c r="G185" s="178" t="s">
        <v>160</v>
      </c>
      <c r="H185" s="179">
        <v>121.7</v>
      </c>
      <c r="I185" s="180"/>
      <c r="J185" s="179">
        <f t="shared" si="30"/>
        <v>0</v>
      </c>
      <c r="K185" s="181"/>
      <c r="L185" s="36"/>
      <c r="M185" s="182" t="s">
        <v>1</v>
      </c>
      <c r="N185" s="183" t="s">
        <v>41</v>
      </c>
      <c r="O185" s="68"/>
      <c r="P185" s="184">
        <f t="shared" si="31"/>
        <v>0</v>
      </c>
      <c r="Q185" s="184">
        <v>0</v>
      </c>
      <c r="R185" s="184">
        <f t="shared" si="32"/>
        <v>0</v>
      </c>
      <c r="S185" s="184">
        <v>0</v>
      </c>
      <c r="T185" s="184">
        <f t="shared" si="33"/>
        <v>0</v>
      </c>
      <c r="U185" s="185" t="s">
        <v>1</v>
      </c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186" t="s">
        <v>90</v>
      </c>
      <c r="AT185" s="186" t="s">
        <v>146</v>
      </c>
      <c r="AU185" s="186" t="s">
        <v>80</v>
      </c>
      <c r="AY185" s="14" t="s">
        <v>145</v>
      </c>
      <c r="BE185" s="187">
        <f t="shared" si="34"/>
        <v>0</v>
      </c>
      <c r="BF185" s="187">
        <f t="shared" si="35"/>
        <v>0</v>
      </c>
      <c r="BG185" s="187">
        <f t="shared" si="36"/>
        <v>0</v>
      </c>
      <c r="BH185" s="187">
        <f t="shared" si="37"/>
        <v>0</v>
      </c>
      <c r="BI185" s="187">
        <f t="shared" si="38"/>
        <v>0</v>
      </c>
      <c r="BJ185" s="14" t="s">
        <v>84</v>
      </c>
      <c r="BK185" s="188">
        <f t="shared" si="39"/>
        <v>0</v>
      </c>
      <c r="BL185" s="14" t="s">
        <v>90</v>
      </c>
      <c r="BM185" s="186" t="s">
        <v>280</v>
      </c>
    </row>
    <row r="186" spans="1:65" s="2" customFormat="1" ht="14.5" customHeight="1">
      <c r="A186" s="31"/>
      <c r="B186" s="32"/>
      <c r="C186" s="189" t="s">
        <v>283</v>
      </c>
      <c r="D186" s="189" t="s">
        <v>226</v>
      </c>
      <c r="E186" s="190" t="s">
        <v>284</v>
      </c>
      <c r="F186" s="191" t="s">
        <v>285</v>
      </c>
      <c r="G186" s="192" t="s">
        <v>160</v>
      </c>
      <c r="H186" s="193">
        <v>243.4</v>
      </c>
      <c r="I186" s="194"/>
      <c r="J186" s="193">
        <f t="shared" si="30"/>
        <v>0</v>
      </c>
      <c r="K186" s="195"/>
      <c r="L186" s="196"/>
      <c r="M186" s="197" t="s">
        <v>1</v>
      </c>
      <c r="N186" s="198" t="s">
        <v>41</v>
      </c>
      <c r="O186" s="68"/>
      <c r="P186" s="184">
        <f t="shared" si="31"/>
        <v>0</v>
      </c>
      <c r="Q186" s="184">
        <v>0</v>
      </c>
      <c r="R186" s="184">
        <f t="shared" si="32"/>
        <v>0</v>
      </c>
      <c r="S186" s="184">
        <v>0</v>
      </c>
      <c r="T186" s="184">
        <f t="shared" si="33"/>
        <v>0</v>
      </c>
      <c r="U186" s="185" t="s">
        <v>1</v>
      </c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186" t="s">
        <v>229</v>
      </c>
      <c r="AT186" s="186" t="s">
        <v>226</v>
      </c>
      <c r="AU186" s="186" t="s">
        <v>80</v>
      </c>
      <c r="AY186" s="14" t="s">
        <v>145</v>
      </c>
      <c r="BE186" s="187">
        <f t="shared" si="34"/>
        <v>0</v>
      </c>
      <c r="BF186" s="187">
        <f t="shared" si="35"/>
        <v>0</v>
      </c>
      <c r="BG186" s="187">
        <f t="shared" si="36"/>
        <v>0</v>
      </c>
      <c r="BH186" s="187">
        <f t="shared" si="37"/>
        <v>0</v>
      </c>
      <c r="BI186" s="187">
        <f t="shared" si="38"/>
        <v>0</v>
      </c>
      <c r="BJ186" s="14" t="s">
        <v>84</v>
      </c>
      <c r="BK186" s="188">
        <f t="shared" si="39"/>
        <v>0</v>
      </c>
      <c r="BL186" s="14" t="s">
        <v>90</v>
      </c>
      <c r="BM186" s="186" t="s">
        <v>283</v>
      </c>
    </row>
    <row r="187" spans="1:65" s="2" customFormat="1" ht="24.25" customHeight="1">
      <c r="A187" s="31"/>
      <c r="B187" s="32"/>
      <c r="C187" s="175" t="s">
        <v>286</v>
      </c>
      <c r="D187" s="175" t="s">
        <v>146</v>
      </c>
      <c r="E187" s="176" t="s">
        <v>287</v>
      </c>
      <c r="F187" s="177" t="s">
        <v>288</v>
      </c>
      <c r="G187" s="178" t="s">
        <v>160</v>
      </c>
      <c r="H187" s="179">
        <v>243.4</v>
      </c>
      <c r="I187" s="180"/>
      <c r="J187" s="179">
        <f t="shared" si="30"/>
        <v>0</v>
      </c>
      <c r="K187" s="181"/>
      <c r="L187" s="36"/>
      <c r="M187" s="182" t="s">
        <v>1</v>
      </c>
      <c r="N187" s="183" t="s">
        <v>41</v>
      </c>
      <c r="O187" s="68"/>
      <c r="P187" s="184">
        <f t="shared" si="31"/>
        <v>0</v>
      </c>
      <c r="Q187" s="184">
        <v>0</v>
      </c>
      <c r="R187" s="184">
        <f t="shared" si="32"/>
        <v>0</v>
      </c>
      <c r="S187" s="184">
        <v>0</v>
      </c>
      <c r="T187" s="184">
        <f t="shared" si="33"/>
        <v>0</v>
      </c>
      <c r="U187" s="185" t="s">
        <v>1</v>
      </c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186" t="s">
        <v>90</v>
      </c>
      <c r="AT187" s="186" t="s">
        <v>146</v>
      </c>
      <c r="AU187" s="186" t="s">
        <v>80</v>
      </c>
      <c r="AY187" s="14" t="s">
        <v>145</v>
      </c>
      <c r="BE187" s="187">
        <f t="shared" si="34"/>
        <v>0</v>
      </c>
      <c r="BF187" s="187">
        <f t="shared" si="35"/>
        <v>0</v>
      </c>
      <c r="BG187" s="187">
        <f t="shared" si="36"/>
        <v>0</v>
      </c>
      <c r="BH187" s="187">
        <f t="shared" si="37"/>
        <v>0</v>
      </c>
      <c r="BI187" s="187">
        <f t="shared" si="38"/>
        <v>0</v>
      </c>
      <c r="BJ187" s="14" t="s">
        <v>84</v>
      </c>
      <c r="BK187" s="188">
        <f t="shared" si="39"/>
        <v>0</v>
      </c>
      <c r="BL187" s="14" t="s">
        <v>90</v>
      </c>
      <c r="BM187" s="186" t="s">
        <v>286</v>
      </c>
    </row>
    <row r="188" spans="1:65" s="2" customFormat="1" ht="24.25" customHeight="1">
      <c r="A188" s="31"/>
      <c r="B188" s="32"/>
      <c r="C188" s="175" t="s">
        <v>289</v>
      </c>
      <c r="D188" s="175" t="s">
        <v>146</v>
      </c>
      <c r="E188" s="176" t="s">
        <v>290</v>
      </c>
      <c r="F188" s="177" t="s">
        <v>291</v>
      </c>
      <c r="G188" s="178" t="s">
        <v>160</v>
      </c>
      <c r="H188" s="179">
        <v>243.4</v>
      </c>
      <c r="I188" s="180"/>
      <c r="J188" s="179">
        <f t="shared" si="30"/>
        <v>0</v>
      </c>
      <c r="K188" s="181"/>
      <c r="L188" s="36"/>
      <c r="M188" s="182" t="s">
        <v>1</v>
      </c>
      <c r="N188" s="183" t="s">
        <v>41</v>
      </c>
      <c r="O188" s="68"/>
      <c r="P188" s="184">
        <f t="shared" si="31"/>
        <v>0</v>
      </c>
      <c r="Q188" s="184">
        <v>0</v>
      </c>
      <c r="R188" s="184">
        <f t="shared" si="32"/>
        <v>0</v>
      </c>
      <c r="S188" s="184">
        <v>0</v>
      </c>
      <c r="T188" s="184">
        <f t="shared" si="33"/>
        <v>0</v>
      </c>
      <c r="U188" s="185" t="s">
        <v>1</v>
      </c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186" t="s">
        <v>90</v>
      </c>
      <c r="AT188" s="186" t="s">
        <v>146</v>
      </c>
      <c r="AU188" s="186" t="s">
        <v>80</v>
      </c>
      <c r="AY188" s="14" t="s">
        <v>145</v>
      </c>
      <c r="BE188" s="187">
        <f t="shared" si="34"/>
        <v>0</v>
      </c>
      <c r="BF188" s="187">
        <f t="shared" si="35"/>
        <v>0</v>
      </c>
      <c r="BG188" s="187">
        <f t="shared" si="36"/>
        <v>0</v>
      </c>
      <c r="BH188" s="187">
        <f t="shared" si="37"/>
        <v>0</v>
      </c>
      <c r="BI188" s="187">
        <f t="shared" si="38"/>
        <v>0</v>
      </c>
      <c r="BJ188" s="14" t="s">
        <v>84</v>
      </c>
      <c r="BK188" s="188">
        <f t="shared" si="39"/>
        <v>0</v>
      </c>
      <c r="BL188" s="14" t="s">
        <v>90</v>
      </c>
      <c r="BM188" s="186" t="s">
        <v>289</v>
      </c>
    </row>
    <row r="189" spans="1:65" s="11" customFormat="1" ht="25.95" customHeight="1">
      <c r="B189" s="161"/>
      <c r="C189" s="162"/>
      <c r="D189" s="163" t="s">
        <v>74</v>
      </c>
      <c r="E189" s="164" t="s">
        <v>292</v>
      </c>
      <c r="F189" s="164" t="s">
        <v>293</v>
      </c>
      <c r="G189" s="162"/>
      <c r="H189" s="162"/>
      <c r="I189" s="165"/>
      <c r="J189" s="166">
        <f>BK189</f>
        <v>0</v>
      </c>
      <c r="K189" s="162"/>
      <c r="L189" s="167"/>
      <c r="M189" s="168"/>
      <c r="N189" s="169"/>
      <c r="O189" s="169"/>
      <c r="P189" s="170">
        <f>SUM(P190:P195)</f>
        <v>0</v>
      </c>
      <c r="Q189" s="169"/>
      <c r="R189" s="170">
        <f>SUM(R190:R195)</f>
        <v>0</v>
      </c>
      <c r="S189" s="169"/>
      <c r="T189" s="170">
        <f>SUM(T190:T195)</f>
        <v>0</v>
      </c>
      <c r="U189" s="171"/>
      <c r="AR189" s="172" t="s">
        <v>80</v>
      </c>
      <c r="AT189" s="173" t="s">
        <v>74</v>
      </c>
      <c r="AU189" s="173" t="s">
        <v>75</v>
      </c>
      <c r="AY189" s="172" t="s">
        <v>145</v>
      </c>
      <c r="BK189" s="174">
        <f>SUM(BK190:BK195)</f>
        <v>0</v>
      </c>
    </row>
    <row r="190" spans="1:65" s="2" customFormat="1" ht="24.25" customHeight="1">
      <c r="A190" s="31"/>
      <c r="B190" s="32"/>
      <c r="C190" s="175" t="s">
        <v>294</v>
      </c>
      <c r="D190" s="175" t="s">
        <v>146</v>
      </c>
      <c r="E190" s="176" t="s">
        <v>295</v>
      </c>
      <c r="F190" s="177" t="s">
        <v>296</v>
      </c>
      <c r="G190" s="178" t="s">
        <v>160</v>
      </c>
      <c r="H190" s="179">
        <v>472.58</v>
      </c>
      <c r="I190" s="180"/>
      <c r="J190" s="179">
        <f t="shared" ref="J190:J195" si="40">ROUND(I190*H190,3)</f>
        <v>0</v>
      </c>
      <c r="K190" s="181"/>
      <c r="L190" s="36"/>
      <c r="M190" s="182" t="s">
        <v>1</v>
      </c>
      <c r="N190" s="183" t="s">
        <v>41</v>
      </c>
      <c r="O190" s="68"/>
      <c r="P190" s="184">
        <f t="shared" ref="P190:P195" si="41">O190*H190</f>
        <v>0</v>
      </c>
      <c r="Q190" s="184">
        <v>0</v>
      </c>
      <c r="R190" s="184">
        <f t="shared" ref="R190:R195" si="42">Q190*H190</f>
        <v>0</v>
      </c>
      <c r="S190" s="184">
        <v>0</v>
      </c>
      <c r="T190" s="184">
        <f t="shared" ref="T190:T195" si="43">S190*H190</f>
        <v>0</v>
      </c>
      <c r="U190" s="185" t="s">
        <v>1</v>
      </c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186" t="s">
        <v>90</v>
      </c>
      <c r="AT190" s="186" t="s">
        <v>146</v>
      </c>
      <c r="AU190" s="186" t="s">
        <v>80</v>
      </c>
      <c r="AY190" s="14" t="s">
        <v>145</v>
      </c>
      <c r="BE190" s="187">
        <f t="shared" ref="BE190:BE195" si="44">IF(N190="základná",J190,0)</f>
        <v>0</v>
      </c>
      <c r="BF190" s="187">
        <f t="shared" ref="BF190:BF195" si="45">IF(N190="znížená",J190,0)</f>
        <v>0</v>
      </c>
      <c r="BG190" s="187">
        <f t="shared" ref="BG190:BG195" si="46">IF(N190="zákl. prenesená",J190,0)</f>
        <v>0</v>
      </c>
      <c r="BH190" s="187">
        <f t="shared" ref="BH190:BH195" si="47">IF(N190="zníž. prenesená",J190,0)</f>
        <v>0</v>
      </c>
      <c r="BI190" s="187">
        <f t="shared" ref="BI190:BI195" si="48">IF(N190="nulová",J190,0)</f>
        <v>0</v>
      </c>
      <c r="BJ190" s="14" t="s">
        <v>84</v>
      </c>
      <c r="BK190" s="188">
        <f t="shared" ref="BK190:BK195" si="49">ROUND(I190*H190,3)</f>
        <v>0</v>
      </c>
      <c r="BL190" s="14" t="s">
        <v>90</v>
      </c>
      <c r="BM190" s="186" t="s">
        <v>294</v>
      </c>
    </row>
    <row r="191" spans="1:65" s="2" customFormat="1" ht="37.950000000000003" customHeight="1">
      <c r="A191" s="31"/>
      <c r="B191" s="32"/>
      <c r="C191" s="175" t="s">
        <v>297</v>
      </c>
      <c r="D191" s="175" t="s">
        <v>146</v>
      </c>
      <c r="E191" s="176" t="s">
        <v>298</v>
      </c>
      <c r="F191" s="177" t="s">
        <v>299</v>
      </c>
      <c r="G191" s="178" t="s">
        <v>160</v>
      </c>
      <c r="H191" s="179">
        <v>472.58</v>
      </c>
      <c r="I191" s="180"/>
      <c r="J191" s="179">
        <f t="shared" si="40"/>
        <v>0</v>
      </c>
      <c r="K191" s="181"/>
      <c r="L191" s="36"/>
      <c r="M191" s="182" t="s">
        <v>1</v>
      </c>
      <c r="N191" s="183" t="s">
        <v>41</v>
      </c>
      <c r="O191" s="68"/>
      <c r="P191" s="184">
        <f t="shared" si="41"/>
        <v>0</v>
      </c>
      <c r="Q191" s="184">
        <v>0</v>
      </c>
      <c r="R191" s="184">
        <f t="shared" si="42"/>
        <v>0</v>
      </c>
      <c r="S191" s="184">
        <v>0</v>
      </c>
      <c r="T191" s="184">
        <f t="shared" si="43"/>
        <v>0</v>
      </c>
      <c r="U191" s="185" t="s">
        <v>1</v>
      </c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186" t="s">
        <v>90</v>
      </c>
      <c r="AT191" s="186" t="s">
        <v>146</v>
      </c>
      <c r="AU191" s="186" t="s">
        <v>80</v>
      </c>
      <c r="AY191" s="14" t="s">
        <v>145</v>
      </c>
      <c r="BE191" s="187">
        <f t="shared" si="44"/>
        <v>0</v>
      </c>
      <c r="BF191" s="187">
        <f t="shared" si="45"/>
        <v>0</v>
      </c>
      <c r="BG191" s="187">
        <f t="shared" si="46"/>
        <v>0</v>
      </c>
      <c r="BH191" s="187">
        <f t="shared" si="47"/>
        <v>0</v>
      </c>
      <c r="BI191" s="187">
        <f t="shared" si="48"/>
        <v>0</v>
      </c>
      <c r="BJ191" s="14" t="s">
        <v>84</v>
      </c>
      <c r="BK191" s="188">
        <f t="shared" si="49"/>
        <v>0</v>
      </c>
      <c r="BL191" s="14" t="s">
        <v>90</v>
      </c>
      <c r="BM191" s="186" t="s">
        <v>297</v>
      </c>
    </row>
    <row r="192" spans="1:65" s="2" customFormat="1" ht="24.25" customHeight="1">
      <c r="A192" s="31"/>
      <c r="B192" s="32"/>
      <c r="C192" s="175" t="s">
        <v>300</v>
      </c>
      <c r="D192" s="175" t="s">
        <v>146</v>
      </c>
      <c r="E192" s="176" t="s">
        <v>301</v>
      </c>
      <c r="F192" s="177" t="s">
        <v>302</v>
      </c>
      <c r="G192" s="178" t="s">
        <v>160</v>
      </c>
      <c r="H192" s="179">
        <v>472.58</v>
      </c>
      <c r="I192" s="180"/>
      <c r="J192" s="179">
        <f t="shared" si="40"/>
        <v>0</v>
      </c>
      <c r="K192" s="181"/>
      <c r="L192" s="36"/>
      <c r="M192" s="182" t="s">
        <v>1</v>
      </c>
      <c r="N192" s="183" t="s">
        <v>41</v>
      </c>
      <c r="O192" s="68"/>
      <c r="P192" s="184">
        <f t="shared" si="41"/>
        <v>0</v>
      </c>
      <c r="Q192" s="184">
        <v>0</v>
      </c>
      <c r="R192" s="184">
        <f t="shared" si="42"/>
        <v>0</v>
      </c>
      <c r="S192" s="184">
        <v>0</v>
      </c>
      <c r="T192" s="184">
        <f t="shared" si="43"/>
        <v>0</v>
      </c>
      <c r="U192" s="185" t="s">
        <v>1</v>
      </c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186" t="s">
        <v>90</v>
      </c>
      <c r="AT192" s="186" t="s">
        <v>146</v>
      </c>
      <c r="AU192" s="186" t="s">
        <v>80</v>
      </c>
      <c r="AY192" s="14" t="s">
        <v>145</v>
      </c>
      <c r="BE192" s="187">
        <f t="shared" si="44"/>
        <v>0</v>
      </c>
      <c r="BF192" s="187">
        <f t="shared" si="45"/>
        <v>0</v>
      </c>
      <c r="BG192" s="187">
        <f t="shared" si="46"/>
        <v>0</v>
      </c>
      <c r="BH192" s="187">
        <f t="shared" si="47"/>
        <v>0</v>
      </c>
      <c r="BI192" s="187">
        <f t="shared" si="48"/>
        <v>0</v>
      </c>
      <c r="BJ192" s="14" t="s">
        <v>84</v>
      </c>
      <c r="BK192" s="188">
        <f t="shared" si="49"/>
        <v>0</v>
      </c>
      <c r="BL192" s="14" t="s">
        <v>90</v>
      </c>
      <c r="BM192" s="186" t="s">
        <v>300</v>
      </c>
    </row>
    <row r="193" spans="1:65" s="2" customFormat="1" ht="14.5" customHeight="1">
      <c r="A193" s="31"/>
      <c r="B193" s="32"/>
      <c r="C193" s="175" t="s">
        <v>303</v>
      </c>
      <c r="D193" s="175" t="s">
        <v>146</v>
      </c>
      <c r="E193" s="176" t="s">
        <v>304</v>
      </c>
      <c r="F193" s="177" t="s">
        <v>305</v>
      </c>
      <c r="G193" s="178" t="s">
        <v>306</v>
      </c>
      <c r="H193" s="179">
        <v>58</v>
      </c>
      <c r="I193" s="180"/>
      <c r="J193" s="179">
        <f t="shared" si="40"/>
        <v>0</v>
      </c>
      <c r="K193" s="181"/>
      <c r="L193" s="36"/>
      <c r="M193" s="182" t="s">
        <v>1</v>
      </c>
      <c r="N193" s="183" t="s">
        <v>41</v>
      </c>
      <c r="O193" s="68"/>
      <c r="P193" s="184">
        <f t="shared" si="41"/>
        <v>0</v>
      </c>
      <c r="Q193" s="184">
        <v>0</v>
      </c>
      <c r="R193" s="184">
        <f t="shared" si="42"/>
        <v>0</v>
      </c>
      <c r="S193" s="184">
        <v>0</v>
      </c>
      <c r="T193" s="184">
        <f t="shared" si="43"/>
        <v>0</v>
      </c>
      <c r="U193" s="185" t="s">
        <v>1</v>
      </c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R193" s="186" t="s">
        <v>90</v>
      </c>
      <c r="AT193" s="186" t="s">
        <v>146</v>
      </c>
      <c r="AU193" s="186" t="s">
        <v>80</v>
      </c>
      <c r="AY193" s="14" t="s">
        <v>145</v>
      </c>
      <c r="BE193" s="187">
        <f t="shared" si="44"/>
        <v>0</v>
      </c>
      <c r="BF193" s="187">
        <f t="shared" si="45"/>
        <v>0</v>
      </c>
      <c r="BG193" s="187">
        <f t="shared" si="46"/>
        <v>0</v>
      </c>
      <c r="BH193" s="187">
        <f t="shared" si="47"/>
        <v>0</v>
      </c>
      <c r="BI193" s="187">
        <f t="shared" si="48"/>
        <v>0</v>
      </c>
      <c r="BJ193" s="14" t="s">
        <v>84</v>
      </c>
      <c r="BK193" s="188">
        <f t="shared" si="49"/>
        <v>0</v>
      </c>
      <c r="BL193" s="14" t="s">
        <v>90</v>
      </c>
      <c r="BM193" s="186" t="s">
        <v>303</v>
      </c>
    </row>
    <row r="194" spans="1:65" s="2" customFormat="1" ht="14.5" customHeight="1">
      <c r="A194" s="31"/>
      <c r="B194" s="32"/>
      <c r="C194" s="175" t="s">
        <v>307</v>
      </c>
      <c r="D194" s="175" t="s">
        <v>146</v>
      </c>
      <c r="E194" s="176" t="s">
        <v>308</v>
      </c>
      <c r="F194" s="177" t="s">
        <v>309</v>
      </c>
      <c r="G194" s="178" t="s">
        <v>306</v>
      </c>
      <c r="H194" s="179">
        <v>406.24</v>
      </c>
      <c r="I194" s="180"/>
      <c r="J194" s="179">
        <f t="shared" si="40"/>
        <v>0</v>
      </c>
      <c r="K194" s="181"/>
      <c r="L194" s="36"/>
      <c r="M194" s="182" t="s">
        <v>1</v>
      </c>
      <c r="N194" s="183" t="s">
        <v>41</v>
      </c>
      <c r="O194" s="68"/>
      <c r="P194" s="184">
        <f t="shared" si="41"/>
        <v>0</v>
      </c>
      <c r="Q194" s="184">
        <v>0</v>
      </c>
      <c r="R194" s="184">
        <f t="shared" si="42"/>
        <v>0</v>
      </c>
      <c r="S194" s="184">
        <v>0</v>
      </c>
      <c r="T194" s="184">
        <f t="shared" si="43"/>
        <v>0</v>
      </c>
      <c r="U194" s="185" t="s">
        <v>1</v>
      </c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R194" s="186" t="s">
        <v>90</v>
      </c>
      <c r="AT194" s="186" t="s">
        <v>146</v>
      </c>
      <c r="AU194" s="186" t="s">
        <v>80</v>
      </c>
      <c r="AY194" s="14" t="s">
        <v>145</v>
      </c>
      <c r="BE194" s="187">
        <f t="shared" si="44"/>
        <v>0</v>
      </c>
      <c r="BF194" s="187">
        <f t="shared" si="45"/>
        <v>0</v>
      </c>
      <c r="BG194" s="187">
        <f t="shared" si="46"/>
        <v>0</v>
      </c>
      <c r="BH194" s="187">
        <f t="shared" si="47"/>
        <v>0</v>
      </c>
      <c r="BI194" s="187">
        <f t="shared" si="48"/>
        <v>0</v>
      </c>
      <c r="BJ194" s="14" t="s">
        <v>84</v>
      </c>
      <c r="BK194" s="188">
        <f t="shared" si="49"/>
        <v>0</v>
      </c>
      <c r="BL194" s="14" t="s">
        <v>90</v>
      </c>
      <c r="BM194" s="186" t="s">
        <v>307</v>
      </c>
    </row>
    <row r="195" spans="1:65" s="2" customFormat="1" ht="14.5" customHeight="1">
      <c r="A195" s="31"/>
      <c r="B195" s="32"/>
      <c r="C195" s="175" t="s">
        <v>310</v>
      </c>
      <c r="D195" s="175" t="s">
        <v>146</v>
      </c>
      <c r="E195" s="176" t="s">
        <v>311</v>
      </c>
      <c r="F195" s="177" t="s">
        <v>312</v>
      </c>
      <c r="G195" s="178" t="s">
        <v>306</v>
      </c>
      <c r="H195" s="179">
        <v>103.55</v>
      </c>
      <c r="I195" s="180"/>
      <c r="J195" s="179">
        <f t="shared" si="40"/>
        <v>0</v>
      </c>
      <c r="K195" s="181"/>
      <c r="L195" s="36"/>
      <c r="M195" s="182" t="s">
        <v>1</v>
      </c>
      <c r="N195" s="183" t="s">
        <v>41</v>
      </c>
      <c r="O195" s="68"/>
      <c r="P195" s="184">
        <f t="shared" si="41"/>
        <v>0</v>
      </c>
      <c r="Q195" s="184">
        <v>0</v>
      </c>
      <c r="R195" s="184">
        <f t="shared" si="42"/>
        <v>0</v>
      </c>
      <c r="S195" s="184">
        <v>0</v>
      </c>
      <c r="T195" s="184">
        <f t="shared" si="43"/>
        <v>0</v>
      </c>
      <c r="U195" s="185" t="s">
        <v>1</v>
      </c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R195" s="186" t="s">
        <v>90</v>
      </c>
      <c r="AT195" s="186" t="s">
        <v>146</v>
      </c>
      <c r="AU195" s="186" t="s">
        <v>80</v>
      </c>
      <c r="AY195" s="14" t="s">
        <v>145</v>
      </c>
      <c r="BE195" s="187">
        <f t="shared" si="44"/>
        <v>0</v>
      </c>
      <c r="BF195" s="187">
        <f t="shared" si="45"/>
        <v>0</v>
      </c>
      <c r="BG195" s="187">
        <f t="shared" si="46"/>
        <v>0</v>
      </c>
      <c r="BH195" s="187">
        <f t="shared" si="47"/>
        <v>0</v>
      </c>
      <c r="BI195" s="187">
        <f t="shared" si="48"/>
        <v>0</v>
      </c>
      <c r="BJ195" s="14" t="s">
        <v>84</v>
      </c>
      <c r="BK195" s="188">
        <f t="shared" si="49"/>
        <v>0</v>
      </c>
      <c r="BL195" s="14" t="s">
        <v>90</v>
      </c>
      <c r="BM195" s="186" t="s">
        <v>310</v>
      </c>
    </row>
    <row r="196" spans="1:65" s="11" customFormat="1" ht="25.95" customHeight="1">
      <c r="B196" s="161"/>
      <c r="C196" s="162"/>
      <c r="D196" s="163" t="s">
        <v>74</v>
      </c>
      <c r="E196" s="164" t="s">
        <v>313</v>
      </c>
      <c r="F196" s="164" t="s">
        <v>314</v>
      </c>
      <c r="G196" s="162"/>
      <c r="H196" s="162"/>
      <c r="I196" s="165"/>
      <c r="J196" s="166">
        <f>BK196</f>
        <v>0</v>
      </c>
      <c r="K196" s="162"/>
      <c r="L196" s="167"/>
      <c r="M196" s="168"/>
      <c r="N196" s="169"/>
      <c r="O196" s="169"/>
      <c r="P196" s="170">
        <f>P197</f>
        <v>0</v>
      </c>
      <c r="Q196" s="169"/>
      <c r="R196" s="170">
        <f>R197</f>
        <v>0</v>
      </c>
      <c r="S196" s="169"/>
      <c r="T196" s="170">
        <f>T197</f>
        <v>0</v>
      </c>
      <c r="U196" s="171"/>
      <c r="AR196" s="172" t="s">
        <v>80</v>
      </c>
      <c r="AT196" s="173" t="s">
        <v>74</v>
      </c>
      <c r="AU196" s="173" t="s">
        <v>75</v>
      </c>
      <c r="AY196" s="172" t="s">
        <v>145</v>
      </c>
      <c r="BK196" s="174">
        <f>BK197</f>
        <v>0</v>
      </c>
    </row>
    <row r="197" spans="1:65" s="2" customFormat="1" ht="24.25" customHeight="1">
      <c r="A197" s="31"/>
      <c r="B197" s="32"/>
      <c r="C197" s="175" t="s">
        <v>315</v>
      </c>
      <c r="D197" s="175" t="s">
        <v>146</v>
      </c>
      <c r="E197" s="176" t="s">
        <v>316</v>
      </c>
      <c r="F197" s="177" t="s">
        <v>317</v>
      </c>
      <c r="G197" s="178" t="s">
        <v>178</v>
      </c>
      <c r="H197" s="179">
        <v>67.308000000000007</v>
      </c>
      <c r="I197" s="180"/>
      <c r="J197" s="179">
        <f>ROUND(I197*H197,3)</f>
        <v>0</v>
      </c>
      <c r="K197" s="181"/>
      <c r="L197" s="36"/>
      <c r="M197" s="182" t="s">
        <v>1</v>
      </c>
      <c r="N197" s="183" t="s">
        <v>41</v>
      </c>
      <c r="O197" s="68"/>
      <c r="P197" s="184">
        <f>O197*H197</f>
        <v>0</v>
      </c>
      <c r="Q197" s="184">
        <v>0</v>
      </c>
      <c r="R197" s="184">
        <f>Q197*H197</f>
        <v>0</v>
      </c>
      <c r="S197" s="184">
        <v>0</v>
      </c>
      <c r="T197" s="184">
        <f>S197*H197</f>
        <v>0</v>
      </c>
      <c r="U197" s="185" t="s">
        <v>1</v>
      </c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R197" s="186" t="s">
        <v>90</v>
      </c>
      <c r="AT197" s="186" t="s">
        <v>146</v>
      </c>
      <c r="AU197" s="186" t="s">
        <v>80</v>
      </c>
      <c r="AY197" s="14" t="s">
        <v>145</v>
      </c>
      <c r="BE197" s="187">
        <f>IF(N197="základná",J197,0)</f>
        <v>0</v>
      </c>
      <c r="BF197" s="187">
        <f>IF(N197="znížená",J197,0)</f>
        <v>0</v>
      </c>
      <c r="BG197" s="187">
        <f>IF(N197="zákl. prenesená",J197,0)</f>
        <v>0</v>
      </c>
      <c r="BH197" s="187">
        <f>IF(N197="zníž. prenesená",J197,0)</f>
        <v>0</v>
      </c>
      <c r="BI197" s="187">
        <f>IF(N197="nulová",J197,0)</f>
        <v>0</v>
      </c>
      <c r="BJ197" s="14" t="s">
        <v>84</v>
      </c>
      <c r="BK197" s="188">
        <f>ROUND(I197*H197,3)</f>
        <v>0</v>
      </c>
      <c r="BL197" s="14" t="s">
        <v>90</v>
      </c>
      <c r="BM197" s="186" t="s">
        <v>315</v>
      </c>
    </row>
    <row r="198" spans="1:65" s="11" customFormat="1" ht="25.95" customHeight="1">
      <c r="B198" s="161"/>
      <c r="C198" s="162"/>
      <c r="D198" s="163" t="s">
        <v>74</v>
      </c>
      <c r="E198" s="164" t="s">
        <v>318</v>
      </c>
      <c r="F198" s="164" t="s">
        <v>319</v>
      </c>
      <c r="G198" s="162"/>
      <c r="H198" s="162"/>
      <c r="I198" s="165"/>
      <c r="J198" s="166">
        <f>BK198</f>
        <v>0</v>
      </c>
      <c r="K198" s="162"/>
      <c r="L198" s="167"/>
      <c r="M198" s="168"/>
      <c r="N198" s="169"/>
      <c r="O198" s="169"/>
      <c r="P198" s="170">
        <f>SUM(P199:P215)</f>
        <v>0</v>
      </c>
      <c r="Q198" s="169"/>
      <c r="R198" s="170">
        <f>SUM(R199:R215)</f>
        <v>0</v>
      </c>
      <c r="S198" s="169"/>
      <c r="T198" s="170">
        <f>SUM(T199:T215)</f>
        <v>0</v>
      </c>
      <c r="U198" s="171"/>
      <c r="AR198" s="172" t="s">
        <v>80</v>
      </c>
      <c r="AT198" s="173" t="s">
        <v>74</v>
      </c>
      <c r="AU198" s="173" t="s">
        <v>75</v>
      </c>
      <c r="AY198" s="172" t="s">
        <v>145</v>
      </c>
      <c r="BK198" s="174">
        <f>SUM(BK199:BK215)</f>
        <v>0</v>
      </c>
    </row>
    <row r="199" spans="1:65" s="2" customFormat="1" ht="24.25" customHeight="1">
      <c r="A199" s="31"/>
      <c r="B199" s="32"/>
      <c r="C199" s="175" t="s">
        <v>320</v>
      </c>
      <c r="D199" s="175" t="s">
        <v>146</v>
      </c>
      <c r="E199" s="176" t="s">
        <v>321</v>
      </c>
      <c r="F199" s="177" t="s">
        <v>322</v>
      </c>
      <c r="G199" s="178" t="s">
        <v>160</v>
      </c>
      <c r="H199" s="179">
        <v>972.36300000000006</v>
      </c>
      <c r="I199" s="180"/>
      <c r="J199" s="179">
        <f t="shared" ref="J199:J215" si="50">ROUND(I199*H199,3)</f>
        <v>0</v>
      </c>
      <c r="K199" s="181"/>
      <c r="L199" s="36"/>
      <c r="M199" s="182" t="s">
        <v>1</v>
      </c>
      <c r="N199" s="183" t="s">
        <v>41</v>
      </c>
      <c r="O199" s="68"/>
      <c r="P199" s="184">
        <f t="shared" ref="P199:P215" si="51">O199*H199</f>
        <v>0</v>
      </c>
      <c r="Q199" s="184">
        <v>0</v>
      </c>
      <c r="R199" s="184">
        <f t="shared" ref="R199:R215" si="52">Q199*H199</f>
        <v>0</v>
      </c>
      <c r="S199" s="184">
        <v>0</v>
      </c>
      <c r="T199" s="184">
        <f t="shared" ref="T199:T215" si="53">S199*H199</f>
        <v>0</v>
      </c>
      <c r="U199" s="185" t="s">
        <v>1</v>
      </c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R199" s="186" t="s">
        <v>90</v>
      </c>
      <c r="AT199" s="186" t="s">
        <v>146</v>
      </c>
      <c r="AU199" s="186" t="s">
        <v>80</v>
      </c>
      <c r="AY199" s="14" t="s">
        <v>145</v>
      </c>
      <c r="BE199" s="187">
        <f t="shared" ref="BE199:BE215" si="54">IF(N199="základná",J199,0)</f>
        <v>0</v>
      </c>
      <c r="BF199" s="187">
        <f t="shared" ref="BF199:BF215" si="55">IF(N199="znížená",J199,0)</f>
        <v>0</v>
      </c>
      <c r="BG199" s="187">
        <f t="shared" ref="BG199:BG215" si="56">IF(N199="zákl. prenesená",J199,0)</f>
        <v>0</v>
      </c>
      <c r="BH199" s="187">
        <f t="shared" ref="BH199:BH215" si="57">IF(N199="zníž. prenesená",J199,0)</f>
        <v>0</v>
      </c>
      <c r="BI199" s="187">
        <f t="shared" ref="BI199:BI215" si="58">IF(N199="nulová",J199,0)</f>
        <v>0</v>
      </c>
      <c r="BJ199" s="14" t="s">
        <v>84</v>
      </c>
      <c r="BK199" s="188">
        <f t="shared" ref="BK199:BK215" si="59">ROUND(I199*H199,3)</f>
        <v>0</v>
      </c>
      <c r="BL199" s="14" t="s">
        <v>90</v>
      </c>
      <c r="BM199" s="186" t="s">
        <v>320</v>
      </c>
    </row>
    <row r="200" spans="1:65" s="2" customFormat="1" ht="14.5" customHeight="1">
      <c r="A200" s="31"/>
      <c r="B200" s="32"/>
      <c r="C200" s="189" t="s">
        <v>323</v>
      </c>
      <c r="D200" s="189" t="s">
        <v>226</v>
      </c>
      <c r="E200" s="190" t="s">
        <v>324</v>
      </c>
      <c r="F200" s="191" t="s">
        <v>325</v>
      </c>
      <c r="G200" s="192" t="s">
        <v>178</v>
      </c>
      <c r="H200" s="193">
        <v>0.29199999999999998</v>
      </c>
      <c r="I200" s="194"/>
      <c r="J200" s="193">
        <f t="shared" si="50"/>
        <v>0</v>
      </c>
      <c r="K200" s="195"/>
      <c r="L200" s="196"/>
      <c r="M200" s="197" t="s">
        <v>1</v>
      </c>
      <c r="N200" s="198" t="s">
        <v>41</v>
      </c>
      <c r="O200" s="68"/>
      <c r="P200" s="184">
        <f t="shared" si="51"/>
        <v>0</v>
      </c>
      <c r="Q200" s="184">
        <v>0</v>
      </c>
      <c r="R200" s="184">
        <f t="shared" si="52"/>
        <v>0</v>
      </c>
      <c r="S200" s="184">
        <v>0</v>
      </c>
      <c r="T200" s="184">
        <f t="shared" si="53"/>
        <v>0</v>
      </c>
      <c r="U200" s="185" t="s">
        <v>1</v>
      </c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R200" s="186" t="s">
        <v>229</v>
      </c>
      <c r="AT200" s="186" t="s">
        <v>226</v>
      </c>
      <c r="AU200" s="186" t="s">
        <v>80</v>
      </c>
      <c r="AY200" s="14" t="s">
        <v>145</v>
      </c>
      <c r="BE200" s="187">
        <f t="shared" si="54"/>
        <v>0</v>
      </c>
      <c r="BF200" s="187">
        <f t="shared" si="55"/>
        <v>0</v>
      </c>
      <c r="BG200" s="187">
        <f t="shared" si="56"/>
        <v>0</v>
      </c>
      <c r="BH200" s="187">
        <f t="shared" si="57"/>
        <v>0</v>
      </c>
      <c r="BI200" s="187">
        <f t="shared" si="58"/>
        <v>0</v>
      </c>
      <c r="BJ200" s="14" t="s">
        <v>84</v>
      </c>
      <c r="BK200" s="188">
        <f t="shared" si="59"/>
        <v>0</v>
      </c>
      <c r="BL200" s="14" t="s">
        <v>90</v>
      </c>
      <c r="BM200" s="186" t="s">
        <v>323</v>
      </c>
    </row>
    <row r="201" spans="1:65" s="2" customFormat="1" ht="24.25" customHeight="1">
      <c r="A201" s="31"/>
      <c r="B201" s="32"/>
      <c r="C201" s="175" t="s">
        <v>326</v>
      </c>
      <c r="D201" s="175" t="s">
        <v>146</v>
      </c>
      <c r="E201" s="176" t="s">
        <v>327</v>
      </c>
      <c r="F201" s="177" t="s">
        <v>328</v>
      </c>
      <c r="G201" s="178" t="s">
        <v>160</v>
      </c>
      <c r="H201" s="179">
        <v>58.832999999999998</v>
      </c>
      <c r="I201" s="180"/>
      <c r="J201" s="179">
        <f t="shared" si="50"/>
        <v>0</v>
      </c>
      <c r="K201" s="181"/>
      <c r="L201" s="36"/>
      <c r="M201" s="182" t="s">
        <v>1</v>
      </c>
      <c r="N201" s="183" t="s">
        <v>41</v>
      </c>
      <c r="O201" s="68"/>
      <c r="P201" s="184">
        <f t="shared" si="51"/>
        <v>0</v>
      </c>
      <c r="Q201" s="184">
        <v>0</v>
      </c>
      <c r="R201" s="184">
        <f t="shared" si="52"/>
        <v>0</v>
      </c>
      <c r="S201" s="184">
        <v>0</v>
      </c>
      <c r="T201" s="184">
        <f t="shared" si="53"/>
        <v>0</v>
      </c>
      <c r="U201" s="185" t="s">
        <v>1</v>
      </c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R201" s="186" t="s">
        <v>90</v>
      </c>
      <c r="AT201" s="186" t="s">
        <v>146</v>
      </c>
      <c r="AU201" s="186" t="s">
        <v>80</v>
      </c>
      <c r="AY201" s="14" t="s">
        <v>145</v>
      </c>
      <c r="BE201" s="187">
        <f t="shared" si="54"/>
        <v>0</v>
      </c>
      <c r="BF201" s="187">
        <f t="shared" si="55"/>
        <v>0</v>
      </c>
      <c r="BG201" s="187">
        <f t="shared" si="56"/>
        <v>0</v>
      </c>
      <c r="BH201" s="187">
        <f t="shared" si="57"/>
        <v>0</v>
      </c>
      <c r="BI201" s="187">
        <f t="shared" si="58"/>
        <v>0</v>
      </c>
      <c r="BJ201" s="14" t="s">
        <v>84</v>
      </c>
      <c r="BK201" s="188">
        <f t="shared" si="59"/>
        <v>0</v>
      </c>
      <c r="BL201" s="14" t="s">
        <v>90</v>
      </c>
      <c r="BM201" s="186" t="s">
        <v>326</v>
      </c>
    </row>
    <row r="202" spans="1:65" s="2" customFormat="1" ht="14.5" customHeight="1">
      <c r="A202" s="31"/>
      <c r="B202" s="32"/>
      <c r="C202" s="189" t="s">
        <v>329</v>
      </c>
      <c r="D202" s="189" t="s">
        <v>226</v>
      </c>
      <c r="E202" s="190" t="s">
        <v>324</v>
      </c>
      <c r="F202" s="191" t="s">
        <v>325</v>
      </c>
      <c r="G202" s="192" t="s">
        <v>178</v>
      </c>
      <c r="H202" s="193">
        <v>2.1000000000000001E-2</v>
      </c>
      <c r="I202" s="194"/>
      <c r="J202" s="193">
        <f t="shared" si="50"/>
        <v>0</v>
      </c>
      <c r="K202" s="195"/>
      <c r="L202" s="196"/>
      <c r="M202" s="197" t="s">
        <v>1</v>
      </c>
      <c r="N202" s="198" t="s">
        <v>41</v>
      </c>
      <c r="O202" s="68"/>
      <c r="P202" s="184">
        <f t="shared" si="51"/>
        <v>0</v>
      </c>
      <c r="Q202" s="184">
        <v>0</v>
      </c>
      <c r="R202" s="184">
        <f t="shared" si="52"/>
        <v>0</v>
      </c>
      <c r="S202" s="184">
        <v>0</v>
      </c>
      <c r="T202" s="184">
        <f t="shared" si="53"/>
        <v>0</v>
      </c>
      <c r="U202" s="185" t="s">
        <v>1</v>
      </c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R202" s="186" t="s">
        <v>229</v>
      </c>
      <c r="AT202" s="186" t="s">
        <v>226</v>
      </c>
      <c r="AU202" s="186" t="s">
        <v>80</v>
      </c>
      <c r="AY202" s="14" t="s">
        <v>145</v>
      </c>
      <c r="BE202" s="187">
        <f t="shared" si="54"/>
        <v>0</v>
      </c>
      <c r="BF202" s="187">
        <f t="shared" si="55"/>
        <v>0</v>
      </c>
      <c r="BG202" s="187">
        <f t="shared" si="56"/>
        <v>0</v>
      </c>
      <c r="BH202" s="187">
        <f t="shared" si="57"/>
        <v>0</v>
      </c>
      <c r="BI202" s="187">
        <f t="shared" si="58"/>
        <v>0</v>
      </c>
      <c r="BJ202" s="14" t="s">
        <v>84</v>
      </c>
      <c r="BK202" s="188">
        <f t="shared" si="59"/>
        <v>0</v>
      </c>
      <c r="BL202" s="14" t="s">
        <v>90</v>
      </c>
      <c r="BM202" s="186" t="s">
        <v>329</v>
      </c>
    </row>
    <row r="203" spans="1:65" s="2" customFormat="1" ht="24.25" customHeight="1">
      <c r="A203" s="31"/>
      <c r="B203" s="32"/>
      <c r="C203" s="175" t="s">
        <v>330</v>
      </c>
      <c r="D203" s="175" t="s">
        <v>146</v>
      </c>
      <c r="E203" s="176" t="s">
        <v>331</v>
      </c>
      <c r="F203" s="177" t="s">
        <v>332</v>
      </c>
      <c r="G203" s="178" t="s">
        <v>160</v>
      </c>
      <c r="H203" s="179">
        <v>972.36300000000006</v>
      </c>
      <c r="I203" s="180"/>
      <c r="J203" s="179">
        <f t="shared" si="50"/>
        <v>0</v>
      </c>
      <c r="K203" s="181"/>
      <c r="L203" s="36"/>
      <c r="M203" s="182" t="s">
        <v>1</v>
      </c>
      <c r="N203" s="183" t="s">
        <v>41</v>
      </c>
      <c r="O203" s="68"/>
      <c r="P203" s="184">
        <f t="shared" si="51"/>
        <v>0</v>
      </c>
      <c r="Q203" s="184">
        <v>0</v>
      </c>
      <c r="R203" s="184">
        <f t="shared" si="52"/>
        <v>0</v>
      </c>
      <c r="S203" s="184">
        <v>0</v>
      </c>
      <c r="T203" s="184">
        <f t="shared" si="53"/>
        <v>0</v>
      </c>
      <c r="U203" s="185" t="s">
        <v>1</v>
      </c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R203" s="186" t="s">
        <v>90</v>
      </c>
      <c r="AT203" s="186" t="s">
        <v>146</v>
      </c>
      <c r="AU203" s="186" t="s">
        <v>80</v>
      </c>
      <c r="AY203" s="14" t="s">
        <v>145</v>
      </c>
      <c r="BE203" s="187">
        <f t="shared" si="54"/>
        <v>0</v>
      </c>
      <c r="BF203" s="187">
        <f t="shared" si="55"/>
        <v>0</v>
      </c>
      <c r="BG203" s="187">
        <f t="shared" si="56"/>
        <v>0</v>
      </c>
      <c r="BH203" s="187">
        <f t="shared" si="57"/>
        <v>0</v>
      </c>
      <c r="BI203" s="187">
        <f t="shared" si="58"/>
        <v>0</v>
      </c>
      <c r="BJ203" s="14" t="s">
        <v>84</v>
      </c>
      <c r="BK203" s="188">
        <f t="shared" si="59"/>
        <v>0</v>
      </c>
      <c r="BL203" s="14" t="s">
        <v>90</v>
      </c>
      <c r="BM203" s="186" t="s">
        <v>330</v>
      </c>
    </row>
    <row r="204" spans="1:65" s="2" customFormat="1" ht="24.25" customHeight="1">
      <c r="A204" s="31"/>
      <c r="B204" s="32"/>
      <c r="C204" s="189" t="s">
        <v>333</v>
      </c>
      <c r="D204" s="189" t="s">
        <v>226</v>
      </c>
      <c r="E204" s="190" t="s">
        <v>334</v>
      </c>
      <c r="F204" s="191" t="s">
        <v>335</v>
      </c>
      <c r="G204" s="192" t="s">
        <v>160</v>
      </c>
      <c r="H204" s="193">
        <v>1118.2170000000001</v>
      </c>
      <c r="I204" s="194"/>
      <c r="J204" s="193">
        <f t="shared" si="50"/>
        <v>0</v>
      </c>
      <c r="K204" s="195"/>
      <c r="L204" s="196"/>
      <c r="M204" s="197" t="s">
        <v>1</v>
      </c>
      <c r="N204" s="198" t="s">
        <v>41</v>
      </c>
      <c r="O204" s="68"/>
      <c r="P204" s="184">
        <f t="shared" si="51"/>
        <v>0</v>
      </c>
      <c r="Q204" s="184">
        <v>0</v>
      </c>
      <c r="R204" s="184">
        <f t="shared" si="52"/>
        <v>0</v>
      </c>
      <c r="S204" s="184">
        <v>0</v>
      </c>
      <c r="T204" s="184">
        <f t="shared" si="53"/>
        <v>0</v>
      </c>
      <c r="U204" s="185" t="s">
        <v>1</v>
      </c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R204" s="186" t="s">
        <v>229</v>
      </c>
      <c r="AT204" s="186" t="s">
        <v>226</v>
      </c>
      <c r="AU204" s="186" t="s">
        <v>80</v>
      </c>
      <c r="AY204" s="14" t="s">
        <v>145</v>
      </c>
      <c r="BE204" s="187">
        <f t="shared" si="54"/>
        <v>0</v>
      </c>
      <c r="BF204" s="187">
        <f t="shared" si="55"/>
        <v>0</v>
      </c>
      <c r="BG204" s="187">
        <f t="shared" si="56"/>
        <v>0</v>
      </c>
      <c r="BH204" s="187">
        <f t="shared" si="57"/>
        <v>0</v>
      </c>
      <c r="BI204" s="187">
        <f t="shared" si="58"/>
        <v>0</v>
      </c>
      <c r="BJ204" s="14" t="s">
        <v>84</v>
      </c>
      <c r="BK204" s="188">
        <f t="shared" si="59"/>
        <v>0</v>
      </c>
      <c r="BL204" s="14" t="s">
        <v>90</v>
      </c>
      <c r="BM204" s="186" t="s">
        <v>333</v>
      </c>
    </row>
    <row r="205" spans="1:65" s="2" customFormat="1" ht="24.25" customHeight="1">
      <c r="A205" s="31"/>
      <c r="B205" s="32"/>
      <c r="C205" s="175" t="s">
        <v>336</v>
      </c>
      <c r="D205" s="175" t="s">
        <v>146</v>
      </c>
      <c r="E205" s="176" t="s">
        <v>337</v>
      </c>
      <c r="F205" s="177" t="s">
        <v>338</v>
      </c>
      <c r="G205" s="178" t="s">
        <v>160</v>
      </c>
      <c r="H205" s="179">
        <v>58.832999999999998</v>
      </c>
      <c r="I205" s="180"/>
      <c r="J205" s="179">
        <f t="shared" si="50"/>
        <v>0</v>
      </c>
      <c r="K205" s="181"/>
      <c r="L205" s="36"/>
      <c r="M205" s="182" t="s">
        <v>1</v>
      </c>
      <c r="N205" s="183" t="s">
        <v>41</v>
      </c>
      <c r="O205" s="68"/>
      <c r="P205" s="184">
        <f t="shared" si="51"/>
        <v>0</v>
      </c>
      <c r="Q205" s="184">
        <v>0</v>
      </c>
      <c r="R205" s="184">
        <f t="shared" si="52"/>
        <v>0</v>
      </c>
      <c r="S205" s="184">
        <v>0</v>
      </c>
      <c r="T205" s="184">
        <f t="shared" si="53"/>
        <v>0</v>
      </c>
      <c r="U205" s="185" t="s">
        <v>1</v>
      </c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R205" s="186" t="s">
        <v>90</v>
      </c>
      <c r="AT205" s="186" t="s">
        <v>146</v>
      </c>
      <c r="AU205" s="186" t="s">
        <v>80</v>
      </c>
      <c r="AY205" s="14" t="s">
        <v>145</v>
      </c>
      <c r="BE205" s="187">
        <f t="shared" si="54"/>
        <v>0</v>
      </c>
      <c r="BF205" s="187">
        <f t="shared" si="55"/>
        <v>0</v>
      </c>
      <c r="BG205" s="187">
        <f t="shared" si="56"/>
        <v>0</v>
      </c>
      <c r="BH205" s="187">
        <f t="shared" si="57"/>
        <v>0</v>
      </c>
      <c r="BI205" s="187">
        <f t="shared" si="58"/>
        <v>0</v>
      </c>
      <c r="BJ205" s="14" t="s">
        <v>84</v>
      </c>
      <c r="BK205" s="188">
        <f t="shared" si="59"/>
        <v>0</v>
      </c>
      <c r="BL205" s="14" t="s">
        <v>90</v>
      </c>
      <c r="BM205" s="186" t="s">
        <v>336</v>
      </c>
    </row>
    <row r="206" spans="1:65" s="2" customFormat="1" ht="24.25" customHeight="1">
      <c r="A206" s="31"/>
      <c r="B206" s="32"/>
      <c r="C206" s="189" t="s">
        <v>339</v>
      </c>
      <c r="D206" s="189" t="s">
        <v>226</v>
      </c>
      <c r="E206" s="190" t="s">
        <v>334</v>
      </c>
      <c r="F206" s="191" t="s">
        <v>335</v>
      </c>
      <c r="G206" s="192" t="s">
        <v>160</v>
      </c>
      <c r="H206" s="193">
        <v>70.599999999999994</v>
      </c>
      <c r="I206" s="194"/>
      <c r="J206" s="193">
        <f t="shared" si="50"/>
        <v>0</v>
      </c>
      <c r="K206" s="195"/>
      <c r="L206" s="196"/>
      <c r="M206" s="197" t="s">
        <v>1</v>
      </c>
      <c r="N206" s="198" t="s">
        <v>41</v>
      </c>
      <c r="O206" s="68"/>
      <c r="P206" s="184">
        <f t="shared" si="51"/>
        <v>0</v>
      </c>
      <c r="Q206" s="184">
        <v>0</v>
      </c>
      <c r="R206" s="184">
        <f t="shared" si="52"/>
        <v>0</v>
      </c>
      <c r="S206" s="184">
        <v>0</v>
      </c>
      <c r="T206" s="184">
        <f t="shared" si="53"/>
        <v>0</v>
      </c>
      <c r="U206" s="185" t="s">
        <v>1</v>
      </c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R206" s="186" t="s">
        <v>229</v>
      </c>
      <c r="AT206" s="186" t="s">
        <v>226</v>
      </c>
      <c r="AU206" s="186" t="s">
        <v>80</v>
      </c>
      <c r="AY206" s="14" t="s">
        <v>145</v>
      </c>
      <c r="BE206" s="187">
        <f t="shared" si="54"/>
        <v>0</v>
      </c>
      <c r="BF206" s="187">
        <f t="shared" si="55"/>
        <v>0</v>
      </c>
      <c r="BG206" s="187">
        <f t="shared" si="56"/>
        <v>0</v>
      </c>
      <c r="BH206" s="187">
        <f t="shared" si="57"/>
        <v>0</v>
      </c>
      <c r="BI206" s="187">
        <f t="shared" si="58"/>
        <v>0</v>
      </c>
      <c r="BJ206" s="14" t="s">
        <v>84</v>
      </c>
      <c r="BK206" s="188">
        <f t="shared" si="59"/>
        <v>0</v>
      </c>
      <c r="BL206" s="14" t="s">
        <v>90</v>
      </c>
      <c r="BM206" s="186" t="s">
        <v>339</v>
      </c>
    </row>
    <row r="207" spans="1:65" s="2" customFormat="1" ht="24.25" customHeight="1">
      <c r="A207" s="31"/>
      <c r="B207" s="32"/>
      <c r="C207" s="175" t="s">
        <v>340</v>
      </c>
      <c r="D207" s="175" t="s">
        <v>146</v>
      </c>
      <c r="E207" s="176" t="s">
        <v>341</v>
      </c>
      <c r="F207" s="177" t="s">
        <v>342</v>
      </c>
      <c r="G207" s="178" t="s">
        <v>160</v>
      </c>
      <c r="H207" s="179">
        <v>90.3</v>
      </c>
      <c r="I207" s="180"/>
      <c r="J207" s="179">
        <f t="shared" si="50"/>
        <v>0</v>
      </c>
      <c r="K207" s="181"/>
      <c r="L207" s="36"/>
      <c r="M207" s="182" t="s">
        <v>1</v>
      </c>
      <c r="N207" s="183" t="s">
        <v>41</v>
      </c>
      <c r="O207" s="68"/>
      <c r="P207" s="184">
        <f t="shared" si="51"/>
        <v>0</v>
      </c>
      <c r="Q207" s="184">
        <v>0</v>
      </c>
      <c r="R207" s="184">
        <f t="shared" si="52"/>
        <v>0</v>
      </c>
      <c r="S207" s="184">
        <v>0</v>
      </c>
      <c r="T207" s="184">
        <f t="shared" si="53"/>
        <v>0</v>
      </c>
      <c r="U207" s="185" t="s">
        <v>1</v>
      </c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R207" s="186" t="s">
        <v>90</v>
      </c>
      <c r="AT207" s="186" t="s">
        <v>146</v>
      </c>
      <c r="AU207" s="186" t="s">
        <v>80</v>
      </c>
      <c r="AY207" s="14" t="s">
        <v>145</v>
      </c>
      <c r="BE207" s="187">
        <f t="shared" si="54"/>
        <v>0</v>
      </c>
      <c r="BF207" s="187">
        <f t="shared" si="55"/>
        <v>0</v>
      </c>
      <c r="BG207" s="187">
        <f t="shared" si="56"/>
        <v>0</v>
      </c>
      <c r="BH207" s="187">
        <f t="shared" si="57"/>
        <v>0</v>
      </c>
      <c r="BI207" s="187">
        <f t="shared" si="58"/>
        <v>0</v>
      </c>
      <c r="BJ207" s="14" t="s">
        <v>84</v>
      </c>
      <c r="BK207" s="188">
        <f t="shared" si="59"/>
        <v>0</v>
      </c>
      <c r="BL207" s="14" t="s">
        <v>90</v>
      </c>
      <c r="BM207" s="186" t="s">
        <v>340</v>
      </c>
    </row>
    <row r="208" spans="1:65" s="2" customFormat="1" ht="24.25" customHeight="1">
      <c r="A208" s="31"/>
      <c r="B208" s="32"/>
      <c r="C208" s="175" t="s">
        <v>343</v>
      </c>
      <c r="D208" s="175" t="s">
        <v>146</v>
      </c>
      <c r="E208" s="176" t="s">
        <v>344</v>
      </c>
      <c r="F208" s="177" t="s">
        <v>345</v>
      </c>
      <c r="G208" s="178" t="s">
        <v>160</v>
      </c>
      <c r="H208" s="179">
        <v>389.58</v>
      </c>
      <c r="I208" s="180"/>
      <c r="J208" s="179">
        <f t="shared" si="50"/>
        <v>0</v>
      </c>
      <c r="K208" s="181"/>
      <c r="L208" s="36"/>
      <c r="M208" s="182" t="s">
        <v>1</v>
      </c>
      <c r="N208" s="183" t="s">
        <v>41</v>
      </c>
      <c r="O208" s="68"/>
      <c r="P208" s="184">
        <f t="shared" si="51"/>
        <v>0</v>
      </c>
      <c r="Q208" s="184">
        <v>0</v>
      </c>
      <c r="R208" s="184">
        <f t="shared" si="52"/>
        <v>0</v>
      </c>
      <c r="S208" s="184">
        <v>0</v>
      </c>
      <c r="T208" s="184">
        <f t="shared" si="53"/>
        <v>0</v>
      </c>
      <c r="U208" s="185" t="s">
        <v>1</v>
      </c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R208" s="186" t="s">
        <v>90</v>
      </c>
      <c r="AT208" s="186" t="s">
        <v>146</v>
      </c>
      <c r="AU208" s="186" t="s">
        <v>80</v>
      </c>
      <c r="AY208" s="14" t="s">
        <v>145</v>
      </c>
      <c r="BE208" s="187">
        <f t="shared" si="54"/>
        <v>0</v>
      </c>
      <c r="BF208" s="187">
        <f t="shared" si="55"/>
        <v>0</v>
      </c>
      <c r="BG208" s="187">
        <f t="shared" si="56"/>
        <v>0</v>
      </c>
      <c r="BH208" s="187">
        <f t="shared" si="57"/>
        <v>0</v>
      </c>
      <c r="BI208" s="187">
        <f t="shared" si="58"/>
        <v>0</v>
      </c>
      <c r="BJ208" s="14" t="s">
        <v>84</v>
      </c>
      <c r="BK208" s="188">
        <f t="shared" si="59"/>
        <v>0</v>
      </c>
      <c r="BL208" s="14" t="s">
        <v>90</v>
      </c>
      <c r="BM208" s="186" t="s">
        <v>343</v>
      </c>
    </row>
    <row r="209" spans="1:65" s="2" customFormat="1" ht="37.950000000000003" customHeight="1">
      <c r="A209" s="31"/>
      <c r="B209" s="32"/>
      <c r="C209" s="175" t="s">
        <v>346</v>
      </c>
      <c r="D209" s="175" t="s">
        <v>146</v>
      </c>
      <c r="E209" s="176" t="s">
        <v>347</v>
      </c>
      <c r="F209" s="177" t="s">
        <v>348</v>
      </c>
      <c r="G209" s="178" t="s">
        <v>160</v>
      </c>
      <c r="H209" s="179">
        <v>80</v>
      </c>
      <c r="I209" s="180"/>
      <c r="J209" s="179">
        <f t="shared" si="50"/>
        <v>0</v>
      </c>
      <c r="K209" s="181"/>
      <c r="L209" s="36"/>
      <c r="M209" s="182" t="s">
        <v>1</v>
      </c>
      <c r="N209" s="183" t="s">
        <v>41</v>
      </c>
      <c r="O209" s="68"/>
      <c r="P209" s="184">
        <f t="shared" si="51"/>
        <v>0</v>
      </c>
      <c r="Q209" s="184">
        <v>0</v>
      </c>
      <c r="R209" s="184">
        <f t="shared" si="52"/>
        <v>0</v>
      </c>
      <c r="S209" s="184">
        <v>0</v>
      </c>
      <c r="T209" s="184">
        <f t="shared" si="53"/>
        <v>0</v>
      </c>
      <c r="U209" s="185" t="s">
        <v>1</v>
      </c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R209" s="186" t="s">
        <v>90</v>
      </c>
      <c r="AT209" s="186" t="s">
        <v>146</v>
      </c>
      <c r="AU209" s="186" t="s">
        <v>80</v>
      </c>
      <c r="AY209" s="14" t="s">
        <v>145</v>
      </c>
      <c r="BE209" s="187">
        <f t="shared" si="54"/>
        <v>0</v>
      </c>
      <c r="BF209" s="187">
        <f t="shared" si="55"/>
        <v>0</v>
      </c>
      <c r="BG209" s="187">
        <f t="shared" si="56"/>
        <v>0</v>
      </c>
      <c r="BH209" s="187">
        <f t="shared" si="57"/>
        <v>0</v>
      </c>
      <c r="BI209" s="187">
        <f t="shared" si="58"/>
        <v>0</v>
      </c>
      <c r="BJ209" s="14" t="s">
        <v>84</v>
      </c>
      <c r="BK209" s="188">
        <f t="shared" si="59"/>
        <v>0</v>
      </c>
      <c r="BL209" s="14" t="s">
        <v>90</v>
      </c>
      <c r="BM209" s="186" t="s">
        <v>346</v>
      </c>
    </row>
    <row r="210" spans="1:65" s="2" customFormat="1" ht="14.5" customHeight="1">
      <c r="A210" s="31"/>
      <c r="B210" s="32"/>
      <c r="C210" s="189" t="s">
        <v>349</v>
      </c>
      <c r="D210" s="189" t="s">
        <v>226</v>
      </c>
      <c r="E210" s="190" t="s">
        <v>350</v>
      </c>
      <c r="F210" s="191" t="s">
        <v>351</v>
      </c>
      <c r="G210" s="192" t="s">
        <v>160</v>
      </c>
      <c r="H210" s="193">
        <v>92</v>
      </c>
      <c r="I210" s="194"/>
      <c r="J210" s="193">
        <f t="shared" si="50"/>
        <v>0</v>
      </c>
      <c r="K210" s="195"/>
      <c r="L210" s="196"/>
      <c r="M210" s="197" t="s">
        <v>1</v>
      </c>
      <c r="N210" s="198" t="s">
        <v>41</v>
      </c>
      <c r="O210" s="68"/>
      <c r="P210" s="184">
        <f t="shared" si="51"/>
        <v>0</v>
      </c>
      <c r="Q210" s="184">
        <v>0</v>
      </c>
      <c r="R210" s="184">
        <f t="shared" si="52"/>
        <v>0</v>
      </c>
      <c r="S210" s="184">
        <v>0</v>
      </c>
      <c r="T210" s="184">
        <f t="shared" si="53"/>
        <v>0</v>
      </c>
      <c r="U210" s="185" t="s">
        <v>1</v>
      </c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R210" s="186" t="s">
        <v>229</v>
      </c>
      <c r="AT210" s="186" t="s">
        <v>226</v>
      </c>
      <c r="AU210" s="186" t="s">
        <v>80</v>
      </c>
      <c r="AY210" s="14" t="s">
        <v>145</v>
      </c>
      <c r="BE210" s="187">
        <f t="shared" si="54"/>
        <v>0</v>
      </c>
      <c r="BF210" s="187">
        <f t="shared" si="55"/>
        <v>0</v>
      </c>
      <c r="BG210" s="187">
        <f t="shared" si="56"/>
        <v>0</v>
      </c>
      <c r="BH210" s="187">
        <f t="shared" si="57"/>
        <v>0</v>
      </c>
      <c r="BI210" s="187">
        <f t="shared" si="58"/>
        <v>0</v>
      </c>
      <c r="BJ210" s="14" t="s">
        <v>84</v>
      </c>
      <c r="BK210" s="188">
        <f t="shared" si="59"/>
        <v>0</v>
      </c>
      <c r="BL210" s="14" t="s">
        <v>90</v>
      </c>
      <c r="BM210" s="186" t="s">
        <v>349</v>
      </c>
    </row>
    <row r="211" spans="1:65" s="2" customFormat="1" ht="37.950000000000003" customHeight="1">
      <c r="A211" s="31"/>
      <c r="B211" s="32"/>
      <c r="C211" s="175" t="s">
        <v>352</v>
      </c>
      <c r="D211" s="175" t="s">
        <v>146</v>
      </c>
      <c r="E211" s="176" t="s">
        <v>353</v>
      </c>
      <c r="F211" s="177" t="s">
        <v>354</v>
      </c>
      <c r="G211" s="178" t="s">
        <v>160</v>
      </c>
      <c r="H211" s="179">
        <v>80</v>
      </c>
      <c r="I211" s="180"/>
      <c r="J211" s="179">
        <f t="shared" si="50"/>
        <v>0</v>
      </c>
      <c r="K211" s="181"/>
      <c r="L211" s="36"/>
      <c r="M211" s="182" t="s">
        <v>1</v>
      </c>
      <c r="N211" s="183" t="s">
        <v>41</v>
      </c>
      <c r="O211" s="68"/>
      <c r="P211" s="184">
        <f t="shared" si="51"/>
        <v>0</v>
      </c>
      <c r="Q211" s="184">
        <v>0</v>
      </c>
      <c r="R211" s="184">
        <f t="shared" si="52"/>
        <v>0</v>
      </c>
      <c r="S211" s="184">
        <v>0</v>
      </c>
      <c r="T211" s="184">
        <f t="shared" si="53"/>
        <v>0</v>
      </c>
      <c r="U211" s="185" t="s">
        <v>1</v>
      </c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R211" s="186" t="s">
        <v>90</v>
      </c>
      <c r="AT211" s="186" t="s">
        <v>146</v>
      </c>
      <c r="AU211" s="186" t="s">
        <v>80</v>
      </c>
      <c r="AY211" s="14" t="s">
        <v>145</v>
      </c>
      <c r="BE211" s="187">
        <f t="shared" si="54"/>
        <v>0</v>
      </c>
      <c r="BF211" s="187">
        <f t="shared" si="55"/>
        <v>0</v>
      </c>
      <c r="BG211" s="187">
        <f t="shared" si="56"/>
        <v>0</v>
      </c>
      <c r="BH211" s="187">
        <f t="shared" si="57"/>
        <v>0</v>
      </c>
      <c r="BI211" s="187">
        <f t="shared" si="58"/>
        <v>0</v>
      </c>
      <c r="BJ211" s="14" t="s">
        <v>84</v>
      </c>
      <c r="BK211" s="188">
        <f t="shared" si="59"/>
        <v>0</v>
      </c>
      <c r="BL211" s="14" t="s">
        <v>90</v>
      </c>
      <c r="BM211" s="186" t="s">
        <v>352</v>
      </c>
    </row>
    <row r="212" spans="1:65" s="2" customFormat="1" ht="14.5" customHeight="1">
      <c r="A212" s="31"/>
      <c r="B212" s="32"/>
      <c r="C212" s="189" t="s">
        <v>355</v>
      </c>
      <c r="D212" s="189" t="s">
        <v>226</v>
      </c>
      <c r="E212" s="190" t="s">
        <v>356</v>
      </c>
      <c r="F212" s="191" t="s">
        <v>357</v>
      </c>
      <c r="G212" s="192" t="s">
        <v>160</v>
      </c>
      <c r="H212" s="193">
        <v>92</v>
      </c>
      <c r="I212" s="194"/>
      <c r="J212" s="193">
        <f t="shared" si="50"/>
        <v>0</v>
      </c>
      <c r="K212" s="195"/>
      <c r="L212" s="196"/>
      <c r="M212" s="197" t="s">
        <v>1</v>
      </c>
      <c r="N212" s="198" t="s">
        <v>41</v>
      </c>
      <c r="O212" s="68"/>
      <c r="P212" s="184">
        <f t="shared" si="51"/>
        <v>0</v>
      </c>
      <c r="Q212" s="184">
        <v>0</v>
      </c>
      <c r="R212" s="184">
        <f t="shared" si="52"/>
        <v>0</v>
      </c>
      <c r="S212" s="184">
        <v>0</v>
      </c>
      <c r="T212" s="184">
        <f t="shared" si="53"/>
        <v>0</v>
      </c>
      <c r="U212" s="185" t="s">
        <v>1</v>
      </c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R212" s="186" t="s">
        <v>229</v>
      </c>
      <c r="AT212" s="186" t="s">
        <v>226</v>
      </c>
      <c r="AU212" s="186" t="s">
        <v>80</v>
      </c>
      <c r="AY212" s="14" t="s">
        <v>145</v>
      </c>
      <c r="BE212" s="187">
        <f t="shared" si="54"/>
        <v>0</v>
      </c>
      <c r="BF212" s="187">
        <f t="shared" si="55"/>
        <v>0</v>
      </c>
      <c r="BG212" s="187">
        <f t="shared" si="56"/>
        <v>0</v>
      </c>
      <c r="BH212" s="187">
        <f t="shared" si="57"/>
        <v>0</v>
      </c>
      <c r="BI212" s="187">
        <f t="shared" si="58"/>
        <v>0</v>
      </c>
      <c r="BJ212" s="14" t="s">
        <v>84</v>
      </c>
      <c r="BK212" s="188">
        <f t="shared" si="59"/>
        <v>0</v>
      </c>
      <c r="BL212" s="14" t="s">
        <v>90</v>
      </c>
      <c r="BM212" s="186" t="s">
        <v>355</v>
      </c>
    </row>
    <row r="213" spans="1:65" s="2" customFormat="1" ht="37.950000000000003" customHeight="1">
      <c r="A213" s="31"/>
      <c r="B213" s="32"/>
      <c r="C213" s="175" t="s">
        <v>358</v>
      </c>
      <c r="D213" s="175" t="s">
        <v>146</v>
      </c>
      <c r="E213" s="176" t="s">
        <v>359</v>
      </c>
      <c r="F213" s="177" t="s">
        <v>360</v>
      </c>
      <c r="G213" s="178" t="s">
        <v>160</v>
      </c>
      <c r="H213" s="179">
        <v>80</v>
      </c>
      <c r="I213" s="180"/>
      <c r="J213" s="179">
        <f t="shared" si="50"/>
        <v>0</v>
      </c>
      <c r="K213" s="181"/>
      <c r="L213" s="36"/>
      <c r="M213" s="182" t="s">
        <v>1</v>
      </c>
      <c r="N213" s="183" t="s">
        <v>41</v>
      </c>
      <c r="O213" s="68"/>
      <c r="P213" s="184">
        <f t="shared" si="51"/>
        <v>0</v>
      </c>
      <c r="Q213" s="184">
        <v>0</v>
      </c>
      <c r="R213" s="184">
        <f t="shared" si="52"/>
        <v>0</v>
      </c>
      <c r="S213" s="184">
        <v>0</v>
      </c>
      <c r="T213" s="184">
        <f t="shared" si="53"/>
        <v>0</v>
      </c>
      <c r="U213" s="185" t="s">
        <v>1</v>
      </c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R213" s="186" t="s">
        <v>90</v>
      </c>
      <c r="AT213" s="186" t="s">
        <v>146</v>
      </c>
      <c r="AU213" s="186" t="s">
        <v>80</v>
      </c>
      <c r="AY213" s="14" t="s">
        <v>145</v>
      </c>
      <c r="BE213" s="187">
        <f t="shared" si="54"/>
        <v>0</v>
      </c>
      <c r="BF213" s="187">
        <f t="shared" si="55"/>
        <v>0</v>
      </c>
      <c r="BG213" s="187">
        <f t="shared" si="56"/>
        <v>0</v>
      </c>
      <c r="BH213" s="187">
        <f t="shared" si="57"/>
        <v>0</v>
      </c>
      <c r="BI213" s="187">
        <f t="shared" si="58"/>
        <v>0</v>
      </c>
      <c r="BJ213" s="14" t="s">
        <v>84</v>
      </c>
      <c r="BK213" s="188">
        <f t="shared" si="59"/>
        <v>0</v>
      </c>
      <c r="BL213" s="14" t="s">
        <v>90</v>
      </c>
      <c r="BM213" s="186" t="s">
        <v>358</v>
      </c>
    </row>
    <row r="214" spans="1:65" s="2" customFormat="1" ht="14.5" customHeight="1">
      <c r="A214" s="31"/>
      <c r="B214" s="32"/>
      <c r="C214" s="189" t="s">
        <v>361</v>
      </c>
      <c r="D214" s="189" t="s">
        <v>226</v>
      </c>
      <c r="E214" s="190" t="s">
        <v>356</v>
      </c>
      <c r="F214" s="191" t="s">
        <v>357</v>
      </c>
      <c r="G214" s="192" t="s">
        <v>160</v>
      </c>
      <c r="H214" s="193">
        <v>92</v>
      </c>
      <c r="I214" s="194"/>
      <c r="J214" s="193">
        <f t="shared" si="50"/>
        <v>0</v>
      </c>
      <c r="K214" s="195"/>
      <c r="L214" s="196"/>
      <c r="M214" s="197" t="s">
        <v>1</v>
      </c>
      <c r="N214" s="198" t="s">
        <v>41</v>
      </c>
      <c r="O214" s="68"/>
      <c r="P214" s="184">
        <f t="shared" si="51"/>
        <v>0</v>
      </c>
      <c r="Q214" s="184">
        <v>0</v>
      </c>
      <c r="R214" s="184">
        <f t="shared" si="52"/>
        <v>0</v>
      </c>
      <c r="S214" s="184">
        <v>0</v>
      </c>
      <c r="T214" s="184">
        <f t="shared" si="53"/>
        <v>0</v>
      </c>
      <c r="U214" s="185" t="s">
        <v>1</v>
      </c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R214" s="186" t="s">
        <v>229</v>
      </c>
      <c r="AT214" s="186" t="s">
        <v>226</v>
      </c>
      <c r="AU214" s="186" t="s">
        <v>80</v>
      </c>
      <c r="AY214" s="14" t="s">
        <v>145</v>
      </c>
      <c r="BE214" s="187">
        <f t="shared" si="54"/>
        <v>0</v>
      </c>
      <c r="BF214" s="187">
        <f t="shared" si="55"/>
        <v>0</v>
      </c>
      <c r="BG214" s="187">
        <f t="shared" si="56"/>
        <v>0</v>
      </c>
      <c r="BH214" s="187">
        <f t="shared" si="57"/>
        <v>0</v>
      </c>
      <c r="BI214" s="187">
        <f t="shared" si="58"/>
        <v>0</v>
      </c>
      <c r="BJ214" s="14" t="s">
        <v>84</v>
      </c>
      <c r="BK214" s="188">
        <f t="shared" si="59"/>
        <v>0</v>
      </c>
      <c r="BL214" s="14" t="s">
        <v>90</v>
      </c>
      <c r="BM214" s="186" t="s">
        <v>361</v>
      </c>
    </row>
    <row r="215" spans="1:65" s="2" customFormat="1" ht="24.25" customHeight="1">
      <c r="A215" s="31"/>
      <c r="B215" s="32"/>
      <c r="C215" s="175" t="s">
        <v>362</v>
      </c>
      <c r="D215" s="175" t="s">
        <v>146</v>
      </c>
      <c r="E215" s="176" t="s">
        <v>363</v>
      </c>
      <c r="F215" s="177" t="s">
        <v>364</v>
      </c>
      <c r="G215" s="178" t="s">
        <v>365</v>
      </c>
      <c r="H215" s="180"/>
      <c r="I215" s="180"/>
      <c r="J215" s="179">
        <f t="shared" si="50"/>
        <v>0</v>
      </c>
      <c r="K215" s="181"/>
      <c r="L215" s="36"/>
      <c r="M215" s="182" t="s">
        <v>1</v>
      </c>
      <c r="N215" s="183" t="s">
        <v>41</v>
      </c>
      <c r="O215" s="68"/>
      <c r="P215" s="184">
        <f t="shared" si="51"/>
        <v>0</v>
      </c>
      <c r="Q215" s="184">
        <v>0</v>
      </c>
      <c r="R215" s="184">
        <f t="shared" si="52"/>
        <v>0</v>
      </c>
      <c r="S215" s="184">
        <v>0</v>
      </c>
      <c r="T215" s="184">
        <f t="shared" si="53"/>
        <v>0</v>
      </c>
      <c r="U215" s="185" t="s">
        <v>1</v>
      </c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R215" s="186" t="s">
        <v>90</v>
      </c>
      <c r="AT215" s="186" t="s">
        <v>146</v>
      </c>
      <c r="AU215" s="186" t="s">
        <v>80</v>
      </c>
      <c r="AY215" s="14" t="s">
        <v>145</v>
      </c>
      <c r="BE215" s="187">
        <f t="shared" si="54"/>
        <v>0</v>
      </c>
      <c r="BF215" s="187">
        <f t="shared" si="55"/>
        <v>0</v>
      </c>
      <c r="BG215" s="187">
        <f t="shared" si="56"/>
        <v>0</v>
      </c>
      <c r="BH215" s="187">
        <f t="shared" si="57"/>
        <v>0</v>
      </c>
      <c r="BI215" s="187">
        <f t="shared" si="58"/>
        <v>0</v>
      </c>
      <c r="BJ215" s="14" t="s">
        <v>84</v>
      </c>
      <c r="BK215" s="188">
        <f t="shared" si="59"/>
        <v>0</v>
      </c>
      <c r="BL215" s="14" t="s">
        <v>90</v>
      </c>
      <c r="BM215" s="186" t="s">
        <v>362</v>
      </c>
    </row>
    <row r="216" spans="1:65" s="11" customFormat="1" ht="25.95" customHeight="1">
      <c r="B216" s="161"/>
      <c r="C216" s="162"/>
      <c r="D216" s="163" t="s">
        <v>74</v>
      </c>
      <c r="E216" s="164" t="s">
        <v>366</v>
      </c>
      <c r="F216" s="164" t="s">
        <v>367</v>
      </c>
      <c r="G216" s="162"/>
      <c r="H216" s="162"/>
      <c r="I216" s="165"/>
      <c r="J216" s="166">
        <f>BK216</f>
        <v>0</v>
      </c>
      <c r="K216" s="162"/>
      <c r="L216" s="167"/>
      <c r="M216" s="168"/>
      <c r="N216" s="169"/>
      <c r="O216" s="169"/>
      <c r="P216" s="170">
        <f>SUM(P217:P219)</f>
        <v>0</v>
      </c>
      <c r="Q216" s="169"/>
      <c r="R216" s="170">
        <f>SUM(R217:R219)</f>
        <v>0</v>
      </c>
      <c r="S216" s="169"/>
      <c r="T216" s="170">
        <f>SUM(T217:T219)</f>
        <v>0</v>
      </c>
      <c r="U216" s="171"/>
      <c r="AR216" s="172" t="s">
        <v>80</v>
      </c>
      <c r="AT216" s="173" t="s">
        <v>74</v>
      </c>
      <c r="AU216" s="173" t="s">
        <v>75</v>
      </c>
      <c r="AY216" s="172" t="s">
        <v>145</v>
      </c>
      <c r="BK216" s="174">
        <f>SUM(BK217:BK219)</f>
        <v>0</v>
      </c>
    </row>
    <row r="217" spans="1:65" s="2" customFormat="1" ht="14.5" customHeight="1">
      <c r="A217" s="31"/>
      <c r="B217" s="32"/>
      <c r="C217" s="175" t="s">
        <v>368</v>
      </c>
      <c r="D217" s="175" t="s">
        <v>146</v>
      </c>
      <c r="E217" s="176" t="s">
        <v>369</v>
      </c>
      <c r="F217" s="177" t="s">
        <v>370</v>
      </c>
      <c r="G217" s="178" t="s">
        <v>160</v>
      </c>
      <c r="H217" s="179">
        <v>121.28</v>
      </c>
      <c r="I217" s="180"/>
      <c r="J217" s="179">
        <f>ROUND(I217*H217,3)</f>
        <v>0</v>
      </c>
      <c r="K217" s="181"/>
      <c r="L217" s="36"/>
      <c r="M217" s="182" t="s">
        <v>1</v>
      </c>
      <c r="N217" s="183" t="s">
        <v>41</v>
      </c>
      <c r="O217" s="68"/>
      <c r="P217" s="184">
        <f>O217*H217</f>
        <v>0</v>
      </c>
      <c r="Q217" s="184">
        <v>0</v>
      </c>
      <c r="R217" s="184">
        <f>Q217*H217</f>
        <v>0</v>
      </c>
      <c r="S217" s="184">
        <v>0</v>
      </c>
      <c r="T217" s="184">
        <f>S217*H217</f>
        <v>0</v>
      </c>
      <c r="U217" s="185" t="s">
        <v>1</v>
      </c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R217" s="186" t="s">
        <v>90</v>
      </c>
      <c r="AT217" s="186" t="s">
        <v>146</v>
      </c>
      <c r="AU217" s="186" t="s">
        <v>80</v>
      </c>
      <c r="AY217" s="14" t="s">
        <v>145</v>
      </c>
      <c r="BE217" s="187">
        <f>IF(N217="základná",J217,0)</f>
        <v>0</v>
      </c>
      <c r="BF217" s="187">
        <f>IF(N217="znížená",J217,0)</f>
        <v>0</v>
      </c>
      <c r="BG217" s="187">
        <f>IF(N217="zákl. prenesená",J217,0)</f>
        <v>0</v>
      </c>
      <c r="BH217" s="187">
        <f>IF(N217="zníž. prenesená",J217,0)</f>
        <v>0</v>
      </c>
      <c r="BI217" s="187">
        <f>IF(N217="nulová",J217,0)</f>
        <v>0</v>
      </c>
      <c r="BJ217" s="14" t="s">
        <v>84</v>
      </c>
      <c r="BK217" s="188">
        <f>ROUND(I217*H217,3)</f>
        <v>0</v>
      </c>
      <c r="BL217" s="14" t="s">
        <v>90</v>
      </c>
      <c r="BM217" s="186" t="s">
        <v>368</v>
      </c>
    </row>
    <row r="218" spans="1:65" s="2" customFormat="1" ht="14.5" customHeight="1">
      <c r="A218" s="31"/>
      <c r="B218" s="32"/>
      <c r="C218" s="189" t="s">
        <v>371</v>
      </c>
      <c r="D218" s="189" t="s">
        <v>226</v>
      </c>
      <c r="E218" s="190" t="s">
        <v>372</v>
      </c>
      <c r="F218" s="191" t="s">
        <v>373</v>
      </c>
      <c r="G218" s="192" t="s">
        <v>160</v>
      </c>
      <c r="H218" s="193">
        <v>121.28</v>
      </c>
      <c r="I218" s="194"/>
      <c r="J218" s="193">
        <f>ROUND(I218*H218,3)</f>
        <v>0</v>
      </c>
      <c r="K218" s="195"/>
      <c r="L218" s="196"/>
      <c r="M218" s="197" t="s">
        <v>1</v>
      </c>
      <c r="N218" s="198" t="s">
        <v>41</v>
      </c>
      <c r="O218" s="68"/>
      <c r="P218" s="184">
        <f>O218*H218</f>
        <v>0</v>
      </c>
      <c r="Q218" s="184">
        <v>0</v>
      </c>
      <c r="R218" s="184">
        <f>Q218*H218</f>
        <v>0</v>
      </c>
      <c r="S218" s="184">
        <v>0</v>
      </c>
      <c r="T218" s="184">
        <f>S218*H218</f>
        <v>0</v>
      </c>
      <c r="U218" s="185" t="s">
        <v>1</v>
      </c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R218" s="186" t="s">
        <v>229</v>
      </c>
      <c r="AT218" s="186" t="s">
        <v>226</v>
      </c>
      <c r="AU218" s="186" t="s">
        <v>80</v>
      </c>
      <c r="AY218" s="14" t="s">
        <v>145</v>
      </c>
      <c r="BE218" s="187">
        <f>IF(N218="základná",J218,0)</f>
        <v>0</v>
      </c>
      <c r="BF218" s="187">
        <f>IF(N218="znížená",J218,0)</f>
        <v>0</v>
      </c>
      <c r="BG218" s="187">
        <f>IF(N218="zákl. prenesená",J218,0)</f>
        <v>0</v>
      </c>
      <c r="BH218" s="187">
        <f>IF(N218="zníž. prenesená",J218,0)</f>
        <v>0</v>
      </c>
      <c r="BI218" s="187">
        <f>IF(N218="nulová",J218,0)</f>
        <v>0</v>
      </c>
      <c r="BJ218" s="14" t="s">
        <v>84</v>
      </c>
      <c r="BK218" s="188">
        <f>ROUND(I218*H218,3)</f>
        <v>0</v>
      </c>
      <c r="BL218" s="14" t="s">
        <v>90</v>
      </c>
      <c r="BM218" s="186" t="s">
        <v>371</v>
      </c>
    </row>
    <row r="219" spans="1:65" s="2" customFormat="1" ht="24.25" customHeight="1">
      <c r="A219" s="31"/>
      <c r="B219" s="32"/>
      <c r="C219" s="175" t="s">
        <v>374</v>
      </c>
      <c r="D219" s="175" t="s">
        <v>146</v>
      </c>
      <c r="E219" s="176" t="s">
        <v>375</v>
      </c>
      <c r="F219" s="177" t="s">
        <v>376</v>
      </c>
      <c r="G219" s="178" t="s">
        <v>365</v>
      </c>
      <c r="H219" s="180"/>
      <c r="I219" s="180"/>
      <c r="J219" s="179">
        <f>ROUND(I219*H219,3)</f>
        <v>0</v>
      </c>
      <c r="K219" s="181"/>
      <c r="L219" s="36"/>
      <c r="M219" s="182" t="s">
        <v>1</v>
      </c>
      <c r="N219" s="183" t="s">
        <v>41</v>
      </c>
      <c r="O219" s="68"/>
      <c r="P219" s="184">
        <f>O219*H219</f>
        <v>0</v>
      </c>
      <c r="Q219" s="184">
        <v>0</v>
      </c>
      <c r="R219" s="184">
        <f>Q219*H219</f>
        <v>0</v>
      </c>
      <c r="S219" s="184">
        <v>0</v>
      </c>
      <c r="T219" s="184">
        <f>S219*H219</f>
        <v>0</v>
      </c>
      <c r="U219" s="185" t="s">
        <v>1</v>
      </c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R219" s="186" t="s">
        <v>90</v>
      </c>
      <c r="AT219" s="186" t="s">
        <v>146</v>
      </c>
      <c r="AU219" s="186" t="s">
        <v>80</v>
      </c>
      <c r="AY219" s="14" t="s">
        <v>145</v>
      </c>
      <c r="BE219" s="187">
        <f>IF(N219="základná",J219,0)</f>
        <v>0</v>
      </c>
      <c r="BF219" s="187">
        <f>IF(N219="znížená",J219,0)</f>
        <v>0</v>
      </c>
      <c r="BG219" s="187">
        <f>IF(N219="zákl. prenesená",J219,0)</f>
        <v>0</v>
      </c>
      <c r="BH219" s="187">
        <f>IF(N219="zníž. prenesená",J219,0)</f>
        <v>0</v>
      </c>
      <c r="BI219" s="187">
        <f>IF(N219="nulová",J219,0)</f>
        <v>0</v>
      </c>
      <c r="BJ219" s="14" t="s">
        <v>84</v>
      </c>
      <c r="BK219" s="188">
        <f>ROUND(I219*H219,3)</f>
        <v>0</v>
      </c>
      <c r="BL219" s="14" t="s">
        <v>90</v>
      </c>
      <c r="BM219" s="186" t="s">
        <v>374</v>
      </c>
    </row>
    <row r="220" spans="1:65" s="11" customFormat="1" ht="25.95" customHeight="1">
      <c r="B220" s="161"/>
      <c r="C220" s="162"/>
      <c r="D220" s="163" t="s">
        <v>74</v>
      </c>
      <c r="E220" s="164" t="s">
        <v>377</v>
      </c>
      <c r="F220" s="164" t="s">
        <v>378</v>
      </c>
      <c r="G220" s="162"/>
      <c r="H220" s="162"/>
      <c r="I220" s="165"/>
      <c r="J220" s="166">
        <f>BK220</f>
        <v>0</v>
      </c>
      <c r="K220" s="162"/>
      <c r="L220" s="167"/>
      <c r="M220" s="168"/>
      <c r="N220" s="169"/>
      <c r="O220" s="169"/>
      <c r="P220" s="170">
        <f>SUM(P221:P227)</f>
        <v>0</v>
      </c>
      <c r="Q220" s="169"/>
      <c r="R220" s="170">
        <f>SUM(R221:R227)</f>
        <v>0</v>
      </c>
      <c r="S220" s="169"/>
      <c r="T220" s="170">
        <f>SUM(T221:T227)</f>
        <v>0</v>
      </c>
      <c r="U220" s="171"/>
      <c r="AR220" s="172" t="s">
        <v>80</v>
      </c>
      <c r="AT220" s="173" t="s">
        <v>74</v>
      </c>
      <c r="AU220" s="173" t="s">
        <v>75</v>
      </c>
      <c r="AY220" s="172" t="s">
        <v>145</v>
      </c>
      <c r="BK220" s="174">
        <f>SUM(BK221:BK227)</f>
        <v>0</v>
      </c>
    </row>
    <row r="221" spans="1:65" s="2" customFormat="1" ht="24.25" customHeight="1">
      <c r="A221" s="31"/>
      <c r="B221" s="32"/>
      <c r="C221" s="175" t="s">
        <v>379</v>
      </c>
      <c r="D221" s="175" t="s">
        <v>146</v>
      </c>
      <c r="E221" s="176" t="s">
        <v>380</v>
      </c>
      <c r="F221" s="177" t="s">
        <v>381</v>
      </c>
      <c r="G221" s="178" t="s">
        <v>160</v>
      </c>
      <c r="H221" s="179">
        <v>121.28</v>
      </c>
      <c r="I221" s="180"/>
      <c r="J221" s="179">
        <f t="shared" ref="J221:J227" si="60">ROUND(I221*H221,3)</f>
        <v>0</v>
      </c>
      <c r="K221" s="181"/>
      <c r="L221" s="36"/>
      <c r="M221" s="182" t="s">
        <v>1</v>
      </c>
      <c r="N221" s="183" t="s">
        <v>41</v>
      </c>
      <c r="O221" s="68"/>
      <c r="P221" s="184">
        <f t="shared" ref="P221:P227" si="61">O221*H221</f>
        <v>0</v>
      </c>
      <c r="Q221" s="184">
        <v>0</v>
      </c>
      <c r="R221" s="184">
        <f t="shared" ref="R221:R227" si="62">Q221*H221</f>
        <v>0</v>
      </c>
      <c r="S221" s="184">
        <v>0</v>
      </c>
      <c r="T221" s="184">
        <f t="shared" ref="T221:T227" si="63">S221*H221</f>
        <v>0</v>
      </c>
      <c r="U221" s="185" t="s">
        <v>1</v>
      </c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R221" s="186" t="s">
        <v>90</v>
      </c>
      <c r="AT221" s="186" t="s">
        <v>146</v>
      </c>
      <c r="AU221" s="186" t="s">
        <v>80</v>
      </c>
      <c r="AY221" s="14" t="s">
        <v>145</v>
      </c>
      <c r="BE221" s="187">
        <f t="shared" ref="BE221:BE227" si="64">IF(N221="základná",J221,0)</f>
        <v>0</v>
      </c>
      <c r="BF221" s="187">
        <f t="shared" ref="BF221:BF227" si="65">IF(N221="znížená",J221,0)</f>
        <v>0</v>
      </c>
      <c r="BG221" s="187">
        <f t="shared" ref="BG221:BG227" si="66">IF(N221="zákl. prenesená",J221,0)</f>
        <v>0</v>
      </c>
      <c r="BH221" s="187">
        <f t="shared" ref="BH221:BH227" si="67">IF(N221="zníž. prenesená",J221,0)</f>
        <v>0</v>
      </c>
      <c r="BI221" s="187">
        <f t="shared" ref="BI221:BI227" si="68">IF(N221="nulová",J221,0)</f>
        <v>0</v>
      </c>
      <c r="BJ221" s="14" t="s">
        <v>84</v>
      </c>
      <c r="BK221" s="188">
        <f t="shared" ref="BK221:BK227" si="69">ROUND(I221*H221,3)</f>
        <v>0</v>
      </c>
      <c r="BL221" s="14" t="s">
        <v>90</v>
      </c>
      <c r="BM221" s="186" t="s">
        <v>379</v>
      </c>
    </row>
    <row r="222" spans="1:65" s="2" customFormat="1" ht="14.5" customHeight="1">
      <c r="A222" s="31"/>
      <c r="B222" s="32"/>
      <c r="C222" s="189" t="s">
        <v>382</v>
      </c>
      <c r="D222" s="189" t="s">
        <v>226</v>
      </c>
      <c r="E222" s="190" t="s">
        <v>383</v>
      </c>
      <c r="F222" s="191" t="s">
        <v>384</v>
      </c>
      <c r="G222" s="192" t="s">
        <v>160</v>
      </c>
      <c r="H222" s="193">
        <v>124.37</v>
      </c>
      <c r="I222" s="194"/>
      <c r="J222" s="193">
        <f t="shared" si="60"/>
        <v>0</v>
      </c>
      <c r="K222" s="195"/>
      <c r="L222" s="196"/>
      <c r="M222" s="197" t="s">
        <v>1</v>
      </c>
      <c r="N222" s="198" t="s">
        <v>41</v>
      </c>
      <c r="O222" s="68"/>
      <c r="P222" s="184">
        <f t="shared" si="61"/>
        <v>0</v>
      </c>
      <c r="Q222" s="184">
        <v>0</v>
      </c>
      <c r="R222" s="184">
        <f t="shared" si="62"/>
        <v>0</v>
      </c>
      <c r="S222" s="184">
        <v>0</v>
      </c>
      <c r="T222" s="184">
        <f t="shared" si="63"/>
        <v>0</v>
      </c>
      <c r="U222" s="185" t="s">
        <v>1</v>
      </c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R222" s="186" t="s">
        <v>229</v>
      </c>
      <c r="AT222" s="186" t="s">
        <v>226</v>
      </c>
      <c r="AU222" s="186" t="s">
        <v>80</v>
      </c>
      <c r="AY222" s="14" t="s">
        <v>145</v>
      </c>
      <c r="BE222" s="187">
        <f t="shared" si="64"/>
        <v>0</v>
      </c>
      <c r="BF222" s="187">
        <f t="shared" si="65"/>
        <v>0</v>
      </c>
      <c r="BG222" s="187">
        <f t="shared" si="66"/>
        <v>0</v>
      </c>
      <c r="BH222" s="187">
        <f t="shared" si="67"/>
        <v>0</v>
      </c>
      <c r="BI222" s="187">
        <f t="shared" si="68"/>
        <v>0</v>
      </c>
      <c r="BJ222" s="14" t="s">
        <v>84</v>
      </c>
      <c r="BK222" s="188">
        <f t="shared" si="69"/>
        <v>0</v>
      </c>
      <c r="BL222" s="14" t="s">
        <v>90</v>
      </c>
      <c r="BM222" s="186" t="s">
        <v>382</v>
      </c>
    </row>
    <row r="223" spans="1:65" s="2" customFormat="1" ht="24.25" customHeight="1">
      <c r="A223" s="31"/>
      <c r="B223" s="32"/>
      <c r="C223" s="175" t="s">
        <v>385</v>
      </c>
      <c r="D223" s="175" t="s">
        <v>146</v>
      </c>
      <c r="E223" s="176" t="s">
        <v>386</v>
      </c>
      <c r="F223" s="177" t="s">
        <v>387</v>
      </c>
      <c r="G223" s="178" t="s">
        <v>160</v>
      </c>
      <c r="H223" s="179">
        <v>242.56</v>
      </c>
      <c r="I223" s="180"/>
      <c r="J223" s="179">
        <f t="shared" si="60"/>
        <v>0</v>
      </c>
      <c r="K223" s="181"/>
      <c r="L223" s="36"/>
      <c r="M223" s="182" t="s">
        <v>1</v>
      </c>
      <c r="N223" s="183" t="s">
        <v>41</v>
      </c>
      <c r="O223" s="68"/>
      <c r="P223" s="184">
        <f t="shared" si="61"/>
        <v>0</v>
      </c>
      <c r="Q223" s="184">
        <v>0</v>
      </c>
      <c r="R223" s="184">
        <f t="shared" si="62"/>
        <v>0</v>
      </c>
      <c r="S223" s="184">
        <v>0</v>
      </c>
      <c r="T223" s="184">
        <f t="shared" si="63"/>
        <v>0</v>
      </c>
      <c r="U223" s="185" t="s">
        <v>1</v>
      </c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R223" s="186" t="s">
        <v>90</v>
      </c>
      <c r="AT223" s="186" t="s">
        <v>146</v>
      </c>
      <c r="AU223" s="186" t="s">
        <v>80</v>
      </c>
      <c r="AY223" s="14" t="s">
        <v>145</v>
      </c>
      <c r="BE223" s="187">
        <f t="shared" si="64"/>
        <v>0</v>
      </c>
      <c r="BF223" s="187">
        <f t="shared" si="65"/>
        <v>0</v>
      </c>
      <c r="BG223" s="187">
        <f t="shared" si="66"/>
        <v>0</v>
      </c>
      <c r="BH223" s="187">
        <f t="shared" si="67"/>
        <v>0</v>
      </c>
      <c r="BI223" s="187">
        <f t="shared" si="68"/>
        <v>0</v>
      </c>
      <c r="BJ223" s="14" t="s">
        <v>84</v>
      </c>
      <c r="BK223" s="188">
        <f t="shared" si="69"/>
        <v>0</v>
      </c>
      <c r="BL223" s="14" t="s">
        <v>90</v>
      </c>
      <c r="BM223" s="186" t="s">
        <v>385</v>
      </c>
    </row>
    <row r="224" spans="1:65" s="2" customFormat="1" ht="24.25" customHeight="1">
      <c r="A224" s="31"/>
      <c r="B224" s="32"/>
      <c r="C224" s="175" t="s">
        <v>388</v>
      </c>
      <c r="D224" s="175" t="s">
        <v>146</v>
      </c>
      <c r="E224" s="176" t="s">
        <v>389</v>
      </c>
      <c r="F224" s="177" t="s">
        <v>390</v>
      </c>
      <c r="G224" s="178" t="s">
        <v>160</v>
      </c>
      <c r="H224" s="179">
        <v>915.16</v>
      </c>
      <c r="I224" s="180"/>
      <c r="J224" s="179">
        <f t="shared" si="60"/>
        <v>0</v>
      </c>
      <c r="K224" s="181"/>
      <c r="L224" s="36"/>
      <c r="M224" s="182" t="s">
        <v>1</v>
      </c>
      <c r="N224" s="183" t="s">
        <v>41</v>
      </c>
      <c r="O224" s="68"/>
      <c r="P224" s="184">
        <f t="shared" si="61"/>
        <v>0</v>
      </c>
      <c r="Q224" s="184">
        <v>0</v>
      </c>
      <c r="R224" s="184">
        <f t="shared" si="62"/>
        <v>0</v>
      </c>
      <c r="S224" s="184">
        <v>0</v>
      </c>
      <c r="T224" s="184">
        <f t="shared" si="63"/>
        <v>0</v>
      </c>
      <c r="U224" s="185" t="s">
        <v>1</v>
      </c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R224" s="186" t="s">
        <v>90</v>
      </c>
      <c r="AT224" s="186" t="s">
        <v>146</v>
      </c>
      <c r="AU224" s="186" t="s">
        <v>80</v>
      </c>
      <c r="AY224" s="14" t="s">
        <v>145</v>
      </c>
      <c r="BE224" s="187">
        <f t="shared" si="64"/>
        <v>0</v>
      </c>
      <c r="BF224" s="187">
        <f t="shared" si="65"/>
        <v>0</v>
      </c>
      <c r="BG224" s="187">
        <f t="shared" si="66"/>
        <v>0</v>
      </c>
      <c r="BH224" s="187">
        <f t="shared" si="67"/>
        <v>0</v>
      </c>
      <c r="BI224" s="187">
        <f t="shared" si="68"/>
        <v>0</v>
      </c>
      <c r="BJ224" s="14" t="s">
        <v>84</v>
      </c>
      <c r="BK224" s="188">
        <f t="shared" si="69"/>
        <v>0</v>
      </c>
      <c r="BL224" s="14" t="s">
        <v>90</v>
      </c>
      <c r="BM224" s="186" t="s">
        <v>388</v>
      </c>
    </row>
    <row r="225" spans="1:65" s="2" customFormat="1" ht="14.5" customHeight="1">
      <c r="A225" s="31"/>
      <c r="B225" s="32"/>
      <c r="C225" s="189" t="s">
        <v>391</v>
      </c>
      <c r="D225" s="189" t="s">
        <v>226</v>
      </c>
      <c r="E225" s="190" t="s">
        <v>392</v>
      </c>
      <c r="F225" s="191" t="s">
        <v>393</v>
      </c>
      <c r="G225" s="192" t="s">
        <v>160</v>
      </c>
      <c r="H225" s="193">
        <v>121.28</v>
      </c>
      <c r="I225" s="194"/>
      <c r="J225" s="193">
        <f t="shared" si="60"/>
        <v>0</v>
      </c>
      <c r="K225" s="195"/>
      <c r="L225" s="196"/>
      <c r="M225" s="197" t="s">
        <v>1</v>
      </c>
      <c r="N225" s="198" t="s">
        <v>41</v>
      </c>
      <c r="O225" s="68"/>
      <c r="P225" s="184">
        <f t="shared" si="61"/>
        <v>0</v>
      </c>
      <c r="Q225" s="184">
        <v>0</v>
      </c>
      <c r="R225" s="184">
        <f t="shared" si="62"/>
        <v>0</v>
      </c>
      <c r="S225" s="184">
        <v>0</v>
      </c>
      <c r="T225" s="184">
        <f t="shared" si="63"/>
        <v>0</v>
      </c>
      <c r="U225" s="185" t="s">
        <v>1</v>
      </c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R225" s="186" t="s">
        <v>229</v>
      </c>
      <c r="AT225" s="186" t="s">
        <v>226</v>
      </c>
      <c r="AU225" s="186" t="s">
        <v>80</v>
      </c>
      <c r="AY225" s="14" t="s">
        <v>145</v>
      </c>
      <c r="BE225" s="187">
        <f t="shared" si="64"/>
        <v>0</v>
      </c>
      <c r="BF225" s="187">
        <f t="shared" si="65"/>
        <v>0</v>
      </c>
      <c r="BG225" s="187">
        <f t="shared" si="66"/>
        <v>0</v>
      </c>
      <c r="BH225" s="187">
        <f t="shared" si="67"/>
        <v>0</v>
      </c>
      <c r="BI225" s="187">
        <f t="shared" si="68"/>
        <v>0</v>
      </c>
      <c r="BJ225" s="14" t="s">
        <v>84</v>
      </c>
      <c r="BK225" s="188">
        <f t="shared" si="69"/>
        <v>0</v>
      </c>
      <c r="BL225" s="14" t="s">
        <v>90</v>
      </c>
      <c r="BM225" s="186" t="s">
        <v>391</v>
      </c>
    </row>
    <row r="226" spans="1:65" s="2" customFormat="1" ht="14.5" customHeight="1">
      <c r="A226" s="31"/>
      <c r="B226" s="32"/>
      <c r="C226" s="189" t="s">
        <v>394</v>
      </c>
      <c r="D226" s="189" t="s">
        <v>226</v>
      </c>
      <c r="E226" s="190" t="s">
        <v>395</v>
      </c>
      <c r="F226" s="191" t="s">
        <v>396</v>
      </c>
      <c r="G226" s="192" t="s">
        <v>160</v>
      </c>
      <c r="H226" s="193">
        <v>121.28</v>
      </c>
      <c r="I226" s="194"/>
      <c r="J226" s="193">
        <f t="shared" si="60"/>
        <v>0</v>
      </c>
      <c r="K226" s="195"/>
      <c r="L226" s="196"/>
      <c r="M226" s="197" t="s">
        <v>1</v>
      </c>
      <c r="N226" s="198" t="s">
        <v>41</v>
      </c>
      <c r="O226" s="68"/>
      <c r="P226" s="184">
        <f t="shared" si="61"/>
        <v>0</v>
      </c>
      <c r="Q226" s="184">
        <v>0</v>
      </c>
      <c r="R226" s="184">
        <f t="shared" si="62"/>
        <v>0</v>
      </c>
      <c r="S226" s="184">
        <v>0</v>
      </c>
      <c r="T226" s="184">
        <f t="shared" si="63"/>
        <v>0</v>
      </c>
      <c r="U226" s="185" t="s">
        <v>1</v>
      </c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R226" s="186" t="s">
        <v>229</v>
      </c>
      <c r="AT226" s="186" t="s">
        <v>226</v>
      </c>
      <c r="AU226" s="186" t="s">
        <v>80</v>
      </c>
      <c r="AY226" s="14" t="s">
        <v>145</v>
      </c>
      <c r="BE226" s="187">
        <f t="shared" si="64"/>
        <v>0</v>
      </c>
      <c r="BF226" s="187">
        <f t="shared" si="65"/>
        <v>0</v>
      </c>
      <c r="BG226" s="187">
        <f t="shared" si="66"/>
        <v>0</v>
      </c>
      <c r="BH226" s="187">
        <f t="shared" si="67"/>
        <v>0</v>
      </c>
      <c r="BI226" s="187">
        <f t="shared" si="68"/>
        <v>0</v>
      </c>
      <c r="BJ226" s="14" t="s">
        <v>84</v>
      </c>
      <c r="BK226" s="188">
        <f t="shared" si="69"/>
        <v>0</v>
      </c>
      <c r="BL226" s="14" t="s">
        <v>90</v>
      </c>
      <c r="BM226" s="186" t="s">
        <v>394</v>
      </c>
    </row>
    <row r="227" spans="1:65" s="2" customFormat="1" ht="24.25" customHeight="1">
      <c r="A227" s="31"/>
      <c r="B227" s="32"/>
      <c r="C227" s="175" t="s">
        <v>397</v>
      </c>
      <c r="D227" s="175" t="s">
        <v>146</v>
      </c>
      <c r="E227" s="176" t="s">
        <v>398</v>
      </c>
      <c r="F227" s="177" t="s">
        <v>399</v>
      </c>
      <c r="G227" s="178" t="s">
        <v>365</v>
      </c>
      <c r="H227" s="180"/>
      <c r="I227" s="180"/>
      <c r="J227" s="179">
        <f t="shared" si="60"/>
        <v>0</v>
      </c>
      <c r="K227" s="181"/>
      <c r="L227" s="36"/>
      <c r="M227" s="182" t="s">
        <v>1</v>
      </c>
      <c r="N227" s="183" t="s">
        <v>41</v>
      </c>
      <c r="O227" s="68"/>
      <c r="P227" s="184">
        <f t="shared" si="61"/>
        <v>0</v>
      </c>
      <c r="Q227" s="184">
        <v>0</v>
      </c>
      <c r="R227" s="184">
        <f t="shared" si="62"/>
        <v>0</v>
      </c>
      <c r="S227" s="184">
        <v>0</v>
      </c>
      <c r="T227" s="184">
        <f t="shared" si="63"/>
        <v>0</v>
      </c>
      <c r="U227" s="185" t="s">
        <v>1</v>
      </c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R227" s="186" t="s">
        <v>90</v>
      </c>
      <c r="AT227" s="186" t="s">
        <v>146</v>
      </c>
      <c r="AU227" s="186" t="s">
        <v>80</v>
      </c>
      <c r="AY227" s="14" t="s">
        <v>145</v>
      </c>
      <c r="BE227" s="187">
        <f t="shared" si="64"/>
        <v>0</v>
      </c>
      <c r="BF227" s="187">
        <f t="shared" si="65"/>
        <v>0</v>
      </c>
      <c r="BG227" s="187">
        <f t="shared" si="66"/>
        <v>0</v>
      </c>
      <c r="BH227" s="187">
        <f t="shared" si="67"/>
        <v>0</v>
      </c>
      <c r="BI227" s="187">
        <f t="shared" si="68"/>
        <v>0</v>
      </c>
      <c r="BJ227" s="14" t="s">
        <v>84</v>
      </c>
      <c r="BK227" s="188">
        <f t="shared" si="69"/>
        <v>0</v>
      </c>
      <c r="BL227" s="14" t="s">
        <v>90</v>
      </c>
      <c r="BM227" s="186" t="s">
        <v>397</v>
      </c>
    </row>
    <row r="228" spans="1:65" s="11" customFormat="1" ht="25.95" customHeight="1">
      <c r="B228" s="161"/>
      <c r="C228" s="162"/>
      <c r="D228" s="163" t="s">
        <v>74</v>
      </c>
      <c r="E228" s="164" t="s">
        <v>400</v>
      </c>
      <c r="F228" s="164" t="s">
        <v>401</v>
      </c>
      <c r="G228" s="162"/>
      <c r="H228" s="162"/>
      <c r="I228" s="165"/>
      <c r="J228" s="166">
        <f>BK228</f>
        <v>0</v>
      </c>
      <c r="K228" s="162"/>
      <c r="L228" s="167"/>
      <c r="M228" s="168"/>
      <c r="N228" s="169"/>
      <c r="O228" s="169"/>
      <c r="P228" s="170">
        <f>SUM(P229:P230)</f>
        <v>0</v>
      </c>
      <c r="Q228" s="169"/>
      <c r="R228" s="170">
        <f>SUM(R229:R230)</f>
        <v>0</v>
      </c>
      <c r="S228" s="169"/>
      <c r="T228" s="170">
        <f>SUM(T229:T230)</f>
        <v>0</v>
      </c>
      <c r="U228" s="171"/>
      <c r="AR228" s="172" t="s">
        <v>80</v>
      </c>
      <c r="AT228" s="173" t="s">
        <v>74</v>
      </c>
      <c r="AU228" s="173" t="s">
        <v>75</v>
      </c>
      <c r="AY228" s="172" t="s">
        <v>145</v>
      </c>
      <c r="BK228" s="174">
        <f>SUM(BK229:BK230)</f>
        <v>0</v>
      </c>
    </row>
    <row r="229" spans="1:65" s="2" customFormat="1" ht="14.5" customHeight="1">
      <c r="A229" s="31"/>
      <c r="B229" s="32"/>
      <c r="C229" s="175" t="s">
        <v>402</v>
      </c>
      <c r="D229" s="175" t="s">
        <v>146</v>
      </c>
      <c r="E229" s="176" t="s">
        <v>403</v>
      </c>
      <c r="F229" s="177" t="s">
        <v>404</v>
      </c>
      <c r="G229" s="178" t="s">
        <v>209</v>
      </c>
      <c r="H229" s="179">
        <v>1</v>
      </c>
      <c r="I229" s="180"/>
      <c r="J229" s="179">
        <f>ROUND(I229*H229,3)</f>
        <v>0</v>
      </c>
      <c r="K229" s="181"/>
      <c r="L229" s="36"/>
      <c r="M229" s="182" t="s">
        <v>1</v>
      </c>
      <c r="N229" s="183" t="s">
        <v>41</v>
      </c>
      <c r="O229" s="68"/>
      <c r="P229" s="184">
        <f>O229*H229</f>
        <v>0</v>
      </c>
      <c r="Q229" s="184">
        <v>0</v>
      </c>
      <c r="R229" s="184">
        <f>Q229*H229</f>
        <v>0</v>
      </c>
      <c r="S229" s="184">
        <v>0</v>
      </c>
      <c r="T229" s="184">
        <f>S229*H229</f>
        <v>0</v>
      </c>
      <c r="U229" s="185" t="s">
        <v>1</v>
      </c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R229" s="186" t="s">
        <v>90</v>
      </c>
      <c r="AT229" s="186" t="s">
        <v>146</v>
      </c>
      <c r="AU229" s="186" t="s">
        <v>80</v>
      </c>
      <c r="AY229" s="14" t="s">
        <v>145</v>
      </c>
      <c r="BE229" s="187">
        <f>IF(N229="základná",J229,0)</f>
        <v>0</v>
      </c>
      <c r="BF229" s="187">
        <f>IF(N229="znížená",J229,0)</f>
        <v>0</v>
      </c>
      <c r="BG229" s="187">
        <f>IF(N229="zákl. prenesená",J229,0)</f>
        <v>0</v>
      </c>
      <c r="BH229" s="187">
        <f>IF(N229="zníž. prenesená",J229,0)</f>
        <v>0</v>
      </c>
      <c r="BI229" s="187">
        <f>IF(N229="nulová",J229,0)</f>
        <v>0</v>
      </c>
      <c r="BJ229" s="14" t="s">
        <v>84</v>
      </c>
      <c r="BK229" s="188">
        <f>ROUND(I229*H229,3)</f>
        <v>0</v>
      </c>
      <c r="BL229" s="14" t="s">
        <v>90</v>
      </c>
      <c r="BM229" s="186" t="s">
        <v>402</v>
      </c>
    </row>
    <row r="230" spans="1:65" s="2" customFormat="1" ht="24.25" customHeight="1">
      <c r="A230" s="31"/>
      <c r="B230" s="32"/>
      <c r="C230" s="175" t="s">
        <v>405</v>
      </c>
      <c r="D230" s="175" t="s">
        <v>146</v>
      </c>
      <c r="E230" s="176" t="s">
        <v>406</v>
      </c>
      <c r="F230" s="177" t="s">
        <v>407</v>
      </c>
      <c r="G230" s="178" t="s">
        <v>365</v>
      </c>
      <c r="H230" s="180"/>
      <c r="I230" s="180"/>
      <c r="J230" s="179">
        <f>ROUND(I230*H230,3)</f>
        <v>0</v>
      </c>
      <c r="K230" s="181"/>
      <c r="L230" s="36"/>
      <c r="M230" s="182" t="s">
        <v>1</v>
      </c>
      <c r="N230" s="183" t="s">
        <v>41</v>
      </c>
      <c r="O230" s="68"/>
      <c r="P230" s="184">
        <f>O230*H230</f>
        <v>0</v>
      </c>
      <c r="Q230" s="184">
        <v>0</v>
      </c>
      <c r="R230" s="184">
        <f>Q230*H230</f>
        <v>0</v>
      </c>
      <c r="S230" s="184">
        <v>0</v>
      </c>
      <c r="T230" s="184">
        <f>S230*H230</f>
        <v>0</v>
      </c>
      <c r="U230" s="185" t="s">
        <v>1</v>
      </c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R230" s="186" t="s">
        <v>90</v>
      </c>
      <c r="AT230" s="186" t="s">
        <v>146</v>
      </c>
      <c r="AU230" s="186" t="s">
        <v>80</v>
      </c>
      <c r="AY230" s="14" t="s">
        <v>145</v>
      </c>
      <c r="BE230" s="187">
        <f>IF(N230="základná",J230,0)</f>
        <v>0</v>
      </c>
      <c r="BF230" s="187">
        <f>IF(N230="znížená",J230,0)</f>
        <v>0</v>
      </c>
      <c r="BG230" s="187">
        <f>IF(N230="zákl. prenesená",J230,0)</f>
        <v>0</v>
      </c>
      <c r="BH230" s="187">
        <f>IF(N230="zníž. prenesená",J230,0)</f>
        <v>0</v>
      </c>
      <c r="BI230" s="187">
        <f>IF(N230="nulová",J230,0)</f>
        <v>0</v>
      </c>
      <c r="BJ230" s="14" t="s">
        <v>84</v>
      </c>
      <c r="BK230" s="188">
        <f>ROUND(I230*H230,3)</f>
        <v>0</v>
      </c>
      <c r="BL230" s="14" t="s">
        <v>90</v>
      </c>
      <c r="BM230" s="186" t="s">
        <v>405</v>
      </c>
    </row>
    <row r="231" spans="1:65" s="11" customFormat="1" ht="25.95" customHeight="1">
      <c r="B231" s="161"/>
      <c r="C231" s="162"/>
      <c r="D231" s="163" t="s">
        <v>74</v>
      </c>
      <c r="E231" s="164" t="s">
        <v>408</v>
      </c>
      <c r="F231" s="164" t="s">
        <v>409</v>
      </c>
      <c r="G231" s="162"/>
      <c r="H231" s="162"/>
      <c r="I231" s="165"/>
      <c r="J231" s="166">
        <f>BK231</f>
        <v>0</v>
      </c>
      <c r="K231" s="162"/>
      <c r="L231" s="167"/>
      <c r="M231" s="168"/>
      <c r="N231" s="169"/>
      <c r="O231" s="169"/>
      <c r="P231" s="170">
        <f>SUM(P232:P234)</f>
        <v>0</v>
      </c>
      <c r="Q231" s="169"/>
      <c r="R231" s="170">
        <f>SUM(R232:R234)</f>
        <v>0</v>
      </c>
      <c r="S231" s="169"/>
      <c r="T231" s="170">
        <f>SUM(T232:T234)</f>
        <v>0</v>
      </c>
      <c r="U231" s="171"/>
      <c r="AR231" s="172" t="s">
        <v>80</v>
      </c>
      <c r="AT231" s="173" t="s">
        <v>74</v>
      </c>
      <c r="AU231" s="173" t="s">
        <v>75</v>
      </c>
      <c r="AY231" s="172" t="s">
        <v>145</v>
      </c>
      <c r="BK231" s="174">
        <f>SUM(BK232:BK234)</f>
        <v>0</v>
      </c>
    </row>
    <row r="232" spans="1:65" s="2" customFormat="1" ht="37.950000000000003" customHeight="1">
      <c r="A232" s="31"/>
      <c r="B232" s="32"/>
      <c r="C232" s="175" t="s">
        <v>410</v>
      </c>
      <c r="D232" s="175" t="s">
        <v>146</v>
      </c>
      <c r="E232" s="176" t="s">
        <v>411</v>
      </c>
      <c r="F232" s="177" t="s">
        <v>412</v>
      </c>
      <c r="G232" s="178" t="s">
        <v>160</v>
      </c>
      <c r="H232" s="179">
        <v>8.67</v>
      </c>
      <c r="I232" s="180"/>
      <c r="J232" s="179">
        <f>ROUND(I232*H232,3)</f>
        <v>0</v>
      </c>
      <c r="K232" s="181"/>
      <c r="L232" s="36"/>
      <c r="M232" s="182" t="s">
        <v>1</v>
      </c>
      <c r="N232" s="183" t="s">
        <v>41</v>
      </c>
      <c r="O232" s="68"/>
      <c r="P232" s="184">
        <f>O232*H232</f>
        <v>0</v>
      </c>
      <c r="Q232" s="184">
        <v>0</v>
      </c>
      <c r="R232" s="184">
        <f>Q232*H232</f>
        <v>0</v>
      </c>
      <c r="S232" s="184">
        <v>0</v>
      </c>
      <c r="T232" s="184">
        <f>S232*H232</f>
        <v>0</v>
      </c>
      <c r="U232" s="185" t="s">
        <v>1</v>
      </c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R232" s="186" t="s">
        <v>90</v>
      </c>
      <c r="AT232" s="186" t="s">
        <v>146</v>
      </c>
      <c r="AU232" s="186" t="s">
        <v>80</v>
      </c>
      <c r="AY232" s="14" t="s">
        <v>145</v>
      </c>
      <c r="BE232" s="187">
        <f>IF(N232="základná",J232,0)</f>
        <v>0</v>
      </c>
      <c r="BF232" s="187">
        <f>IF(N232="znížená",J232,0)</f>
        <v>0</v>
      </c>
      <c r="BG232" s="187">
        <f>IF(N232="zákl. prenesená",J232,0)</f>
        <v>0</v>
      </c>
      <c r="BH232" s="187">
        <f>IF(N232="zníž. prenesená",J232,0)</f>
        <v>0</v>
      </c>
      <c r="BI232" s="187">
        <f>IF(N232="nulová",J232,0)</f>
        <v>0</v>
      </c>
      <c r="BJ232" s="14" t="s">
        <v>84</v>
      </c>
      <c r="BK232" s="188">
        <f>ROUND(I232*H232,3)</f>
        <v>0</v>
      </c>
      <c r="BL232" s="14" t="s">
        <v>90</v>
      </c>
      <c r="BM232" s="186" t="s">
        <v>410</v>
      </c>
    </row>
    <row r="233" spans="1:65" s="2" customFormat="1" ht="24.25" customHeight="1">
      <c r="A233" s="31"/>
      <c r="B233" s="32"/>
      <c r="C233" s="175" t="s">
        <v>413</v>
      </c>
      <c r="D233" s="175" t="s">
        <v>146</v>
      </c>
      <c r="E233" s="176" t="s">
        <v>414</v>
      </c>
      <c r="F233" s="177" t="s">
        <v>415</v>
      </c>
      <c r="G233" s="178" t="s">
        <v>160</v>
      </c>
      <c r="H233" s="179">
        <v>121.28</v>
      </c>
      <c r="I233" s="180"/>
      <c r="J233" s="179">
        <f>ROUND(I233*H233,3)</f>
        <v>0</v>
      </c>
      <c r="K233" s="181"/>
      <c r="L233" s="36"/>
      <c r="M233" s="182" t="s">
        <v>1</v>
      </c>
      <c r="N233" s="183" t="s">
        <v>41</v>
      </c>
      <c r="O233" s="68"/>
      <c r="P233" s="184">
        <f>O233*H233</f>
        <v>0</v>
      </c>
      <c r="Q233" s="184">
        <v>0</v>
      </c>
      <c r="R233" s="184">
        <f>Q233*H233</f>
        <v>0</v>
      </c>
      <c r="S233" s="184">
        <v>0</v>
      </c>
      <c r="T233" s="184">
        <f>S233*H233</f>
        <v>0</v>
      </c>
      <c r="U233" s="185" t="s">
        <v>1</v>
      </c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R233" s="186" t="s">
        <v>90</v>
      </c>
      <c r="AT233" s="186" t="s">
        <v>146</v>
      </c>
      <c r="AU233" s="186" t="s">
        <v>80</v>
      </c>
      <c r="AY233" s="14" t="s">
        <v>145</v>
      </c>
      <c r="BE233" s="187">
        <f>IF(N233="základná",J233,0)</f>
        <v>0</v>
      </c>
      <c r="BF233" s="187">
        <f>IF(N233="znížená",J233,0)</f>
        <v>0</v>
      </c>
      <c r="BG233" s="187">
        <f>IF(N233="zákl. prenesená",J233,0)</f>
        <v>0</v>
      </c>
      <c r="BH233" s="187">
        <f>IF(N233="zníž. prenesená",J233,0)</f>
        <v>0</v>
      </c>
      <c r="BI233" s="187">
        <f>IF(N233="nulová",J233,0)</f>
        <v>0</v>
      </c>
      <c r="BJ233" s="14" t="s">
        <v>84</v>
      </c>
      <c r="BK233" s="188">
        <f>ROUND(I233*H233,3)</f>
        <v>0</v>
      </c>
      <c r="BL233" s="14" t="s">
        <v>90</v>
      </c>
      <c r="BM233" s="186" t="s">
        <v>413</v>
      </c>
    </row>
    <row r="234" spans="1:65" s="2" customFormat="1" ht="24.25" customHeight="1">
      <c r="A234" s="31"/>
      <c r="B234" s="32"/>
      <c r="C234" s="175" t="s">
        <v>416</v>
      </c>
      <c r="D234" s="175" t="s">
        <v>146</v>
      </c>
      <c r="E234" s="176" t="s">
        <v>417</v>
      </c>
      <c r="F234" s="177" t="s">
        <v>418</v>
      </c>
      <c r="G234" s="178" t="s">
        <v>365</v>
      </c>
      <c r="H234" s="180"/>
      <c r="I234" s="180"/>
      <c r="J234" s="179">
        <f>ROUND(I234*H234,3)</f>
        <v>0</v>
      </c>
      <c r="K234" s="181"/>
      <c r="L234" s="36"/>
      <c r="M234" s="182" t="s">
        <v>1</v>
      </c>
      <c r="N234" s="183" t="s">
        <v>41</v>
      </c>
      <c r="O234" s="68"/>
      <c r="P234" s="184">
        <f>O234*H234</f>
        <v>0</v>
      </c>
      <c r="Q234" s="184">
        <v>0</v>
      </c>
      <c r="R234" s="184">
        <f>Q234*H234</f>
        <v>0</v>
      </c>
      <c r="S234" s="184">
        <v>0</v>
      </c>
      <c r="T234" s="184">
        <f>S234*H234</f>
        <v>0</v>
      </c>
      <c r="U234" s="185" t="s">
        <v>1</v>
      </c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R234" s="186" t="s">
        <v>90</v>
      </c>
      <c r="AT234" s="186" t="s">
        <v>146</v>
      </c>
      <c r="AU234" s="186" t="s">
        <v>80</v>
      </c>
      <c r="AY234" s="14" t="s">
        <v>145</v>
      </c>
      <c r="BE234" s="187">
        <f>IF(N234="základná",J234,0)</f>
        <v>0</v>
      </c>
      <c r="BF234" s="187">
        <f>IF(N234="znížená",J234,0)</f>
        <v>0</v>
      </c>
      <c r="BG234" s="187">
        <f>IF(N234="zákl. prenesená",J234,0)</f>
        <v>0</v>
      </c>
      <c r="BH234" s="187">
        <f>IF(N234="zníž. prenesená",J234,0)</f>
        <v>0</v>
      </c>
      <c r="BI234" s="187">
        <f>IF(N234="nulová",J234,0)</f>
        <v>0</v>
      </c>
      <c r="BJ234" s="14" t="s">
        <v>84</v>
      </c>
      <c r="BK234" s="188">
        <f>ROUND(I234*H234,3)</f>
        <v>0</v>
      </c>
      <c r="BL234" s="14" t="s">
        <v>90</v>
      </c>
      <c r="BM234" s="186" t="s">
        <v>416</v>
      </c>
    </row>
    <row r="235" spans="1:65" s="11" customFormat="1" ht="25.95" customHeight="1">
      <c r="B235" s="161"/>
      <c r="C235" s="162"/>
      <c r="D235" s="163" t="s">
        <v>74</v>
      </c>
      <c r="E235" s="164" t="s">
        <v>419</v>
      </c>
      <c r="F235" s="164" t="s">
        <v>420</v>
      </c>
      <c r="G235" s="162"/>
      <c r="H235" s="162"/>
      <c r="I235" s="165"/>
      <c r="J235" s="166">
        <f>BK235</f>
        <v>0</v>
      </c>
      <c r="K235" s="162"/>
      <c r="L235" s="167"/>
      <c r="M235" s="168"/>
      <c r="N235" s="169"/>
      <c r="O235" s="169"/>
      <c r="P235" s="170">
        <f>SUM(P236:P240)</f>
        <v>0</v>
      </c>
      <c r="Q235" s="169"/>
      <c r="R235" s="170">
        <f>SUM(R236:R240)</f>
        <v>0</v>
      </c>
      <c r="S235" s="169"/>
      <c r="T235" s="170">
        <f>SUM(T236:T240)</f>
        <v>0</v>
      </c>
      <c r="U235" s="171"/>
      <c r="AR235" s="172" t="s">
        <v>80</v>
      </c>
      <c r="AT235" s="173" t="s">
        <v>74</v>
      </c>
      <c r="AU235" s="173" t="s">
        <v>75</v>
      </c>
      <c r="AY235" s="172" t="s">
        <v>145</v>
      </c>
      <c r="BK235" s="174">
        <f>SUM(BK236:BK240)</f>
        <v>0</v>
      </c>
    </row>
    <row r="236" spans="1:65" s="2" customFormat="1" ht="14.5" customHeight="1">
      <c r="A236" s="31"/>
      <c r="B236" s="32"/>
      <c r="C236" s="175" t="s">
        <v>421</v>
      </c>
      <c r="D236" s="175" t="s">
        <v>146</v>
      </c>
      <c r="E236" s="176" t="s">
        <v>422</v>
      </c>
      <c r="F236" s="177" t="s">
        <v>423</v>
      </c>
      <c r="G236" s="178" t="s">
        <v>160</v>
      </c>
      <c r="H236" s="179">
        <v>234.09</v>
      </c>
      <c r="I236" s="180"/>
      <c r="J236" s="179">
        <f>ROUND(I236*H236,3)</f>
        <v>0</v>
      </c>
      <c r="K236" s="181"/>
      <c r="L236" s="36"/>
      <c r="M236" s="182" t="s">
        <v>1</v>
      </c>
      <c r="N236" s="183" t="s">
        <v>41</v>
      </c>
      <c r="O236" s="68"/>
      <c r="P236" s="184">
        <f>O236*H236</f>
        <v>0</v>
      </c>
      <c r="Q236" s="184">
        <v>0</v>
      </c>
      <c r="R236" s="184">
        <f>Q236*H236</f>
        <v>0</v>
      </c>
      <c r="S236" s="184">
        <v>0</v>
      </c>
      <c r="T236" s="184">
        <f>S236*H236</f>
        <v>0</v>
      </c>
      <c r="U236" s="185" t="s">
        <v>1</v>
      </c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R236" s="186" t="s">
        <v>90</v>
      </c>
      <c r="AT236" s="186" t="s">
        <v>146</v>
      </c>
      <c r="AU236" s="186" t="s">
        <v>80</v>
      </c>
      <c r="AY236" s="14" t="s">
        <v>145</v>
      </c>
      <c r="BE236" s="187">
        <f>IF(N236="základná",J236,0)</f>
        <v>0</v>
      </c>
      <c r="BF236" s="187">
        <f>IF(N236="znížená",J236,0)</f>
        <v>0</v>
      </c>
      <c r="BG236" s="187">
        <f>IF(N236="zákl. prenesená",J236,0)</f>
        <v>0</v>
      </c>
      <c r="BH236" s="187">
        <f>IF(N236="zníž. prenesená",J236,0)</f>
        <v>0</v>
      </c>
      <c r="BI236" s="187">
        <f>IF(N236="nulová",J236,0)</f>
        <v>0</v>
      </c>
      <c r="BJ236" s="14" t="s">
        <v>84</v>
      </c>
      <c r="BK236" s="188">
        <f>ROUND(I236*H236,3)</f>
        <v>0</v>
      </c>
      <c r="BL236" s="14" t="s">
        <v>90</v>
      </c>
      <c r="BM236" s="186" t="s">
        <v>421</v>
      </c>
    </row>
    <row r="237" spans="1:65" s="2" customFormat="1" ht="24.25" customHeight="1">
      <c r="A237" s="31"/>
      <c r="B237" s="32"/>
      <c r="C237" s="175" t="s">
        <v>424</v>
      </c>
      <c r="D237" s="175" t="s">
        <v>146</v>
      </c>
      <c r="E237" s="176" t="s">
        <v>425</v>
      </c>
      <c r="F237" s="177" t="s">
        <v>426</v>
      </c>
      <c r="G237" s="178" t="s">
        <v>306</v>
      </c>
      <c r="H237" s="179">
        <v>21.1</v>
      </c>
      <c r="I237" s="180"/>
      <c r="J237" s="179">
        <f>ROUND(I237*H237,3)</f>
        <v>0</v>
      </c>
      <c r="K237" s="181"/>
      <c r="L237" s="36"/>
      <c r="M237" s="182" t="s">
        <v>1</v>
      </c>
      <c r="N237" s="183" t="s">
        <v>41</v>
      </c>
      <c r="O237" s="68"/>
      <c r="P237" s="184">
        <f>O237*H237</f>
        <v>0</v>
      </c>
      <c r="Q237" s="184">
        <v>0</v>
      </c>
      <c r="R237" s="184">
        <f>Q237*H237</f>
        <v>0</v>
      </c>
      <c r="S237" s="184">
        <v>0</v>
      </c>
      <c r="T237" s="184">
        <f>S237*H237</f>
        <v>0</v>
      </c>
      <c r="U237" s="185" t="s">
        <v>1</v>
      </c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R237" s="186" t="s">
        <v>90</v>
      </c>
      <c r="AT237" s="186" t="s">
        <v>146</v>
      </c>
      <c r="AU237" s="186" t="s">
        <v>80</v>
      </c>
      <c r="AY237" s="14" t="s">
        <v>145</v>
      </c>
      <c r="BE237" s="187">
        <f>IF(N237="základná",J237,0)</f>
        <v>0</v>
      </c>
      <c r="BF237" s="187">
        <f>IF(N237="znížená",J237,0)</f>
        <v>0</v>
      </c>
      <c r="BG237" s="187">
        <f>IF(N237="zákl. prenesená",J237,0)</f>
        <v>0</v>
      </c>
      <c r="BH237" s="187">
        <f>IF(N237="zníž. prenesená",J237,0)</f>
        <v>0</v>
      </c>
      <c r="BI237" s="187">
        <f>IF(N237="nulová",J237,0)</f>
        <v>0</v>
      </c>
      <c r="BJ237" s="14" t="s">
        <v>84</v>
      </c>
      <c r="BK237" s="188">
        <f>ROUND(I237*H237,3)</f>
        <v>0</v>
      </c>
      <c r="BL237" s="14" t="s">
        <v>90</v>
      </c>
      <c r="BM237" s="186" t="s">
        <v>424</v>
      </c>
    </row>
    <row r="238" spans="1:65" s="2" customFormat="1" ht="24.25" customHeight="1">
      <c r="A238" s="31"/>
      <c r="B238" s="32"/>
      <c r="C238" s="175" t="s">
        <v>427</v>
      </c>
      <c r="D238" s="175" t="s">
        <v>146</v>
      </c>
      <c r="E238" s="176" t="s">
        <v>428</v>
      </c>
      <c r="F238" s="177" t="s">
        <v>429</v>
      </c>
      <c r="G238" s="178" t="s">
        <v>306</v>
      </c>
      <c r="H238" s="179">
        <v>42.2</v>
      </c>
      <c r="I238" s="180"/>
      <c r="J238" s="179">
        <f>ROUND(I238*H238,3)</f>
        <v>0</v>
      </c>
      <c r="K238" s="181"/>
      <c r="L238" s="36"/>
      <c r="M238" s="182" t="s">
        <v>1</v>
      </c>
      <c r="N238" s="183" t="s">
        <v>41</v>
      </c>
      <c r="O238" s="68"/>
      <c r="P238" s="184">
        <f>O238*H238</f>
        <v>0</v>
      </c>
      <c r="Q238" s="184">
        <v>0</v>
      </c>
      <c r="R238" s="184">
        <f>Q238*H238</f>
        <v>0</v>
      </c>
      <c r="S238" s="184">
        <v>0</v>
      </c>
      <c r="T238" s="184">
        <f>S238*H238</f>
        <v>0</v>
      </c>
      <c r="U238" s="185" t="s">
        <v>1</v>
      </c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R238" s="186" t="s">
        <v>90</v>
      </c>
      <c r="AT238" s="186" t="s">
        <v>146</v>
      </c>
      <c r="AU238" s="186" t="s">
        <v>80</v>
      </c>
      <c r="AY238" s="14" t="s">
        <v>145</v>
      </c>
      <c r="BE238" s="187">
        <f>IF(N238="základná",J238,0)</f>
        <v>0</v>
      </c>
      <c r="BF238" s="187">
        <f>IF(N238="znížená",J238,0)</f>
        <v>0</v>
      </c>
      <c r="BG238" s="187">
        <f>IF(N238="zákl. prenesená",J238,0)</f>
        <v>0</v>
      </c>
      <c r="BH238" s="187">
        <f>IF(N238="zníž. prenesená",J238,0)</f>
        <v>0</v>
      </c>
      <c r="BI238" s="187">
        <f>IF(N238="nulová",J238,0)</f>
        <v>0</v>
      </c>
      <c r="BJ238" s="14" t="s">
        <v>84</v>
      </c>
      <c r="BK238" s="188">
        <f>ROUND(I238*H238,3)</f>
        <v>0</v>
      </c>
      <c r="BL238" s="14" t="s">
        <v>90</v>
      </c>
      <c r="BM238" s="186" t="s">
        <v>427</v>
      </c>
    </row>
    <row r="239" spans="1:65" s="2" customFormat="1" ht="24.25" customHeight="1">
      <c r="A239" s="31"/>
      <c r="B239" s="32"/>
      <c r="C239" s="175" t="s">
        <v>430</v>
      </c>
      <c r="D239" s="175" t="s">
        <v>146</v>
      </c>
      <c r="E239" s="176" t="s">
        <v>431</v>
      </c>
      <c r="F239" s="177" t="s">
        <v>432</v>
      </c>
      <c r="G239" s="178" t="s">
        <v>306</v>
      </c>
      <c r="H239" s="179">
        <v>28.9</v>
      </c>
      <c r="I239" s="180"/>
      <c r="J239" s="179">
        <f>ROUND(I239*H239,3)</f>
        <v>0</v>
      </c>
      <c r="K239" s="181"/>
      <c r="L239" s="36"/>
      <c r="M239" s="182" t="s">
        <v>1</v>
      </c>
      <c r="N239" s="183" t="s">
        <v>41</v>
      </c>
      <c r="O239" s="68"/>
      <c r="P239" s="184">
        <f>O239*H239</f>
        <v>0</v>
      </c>
      <c r="Q239" s="184">
        <v>0</v>
      </c>
      <c r="R239" s="184">
        <f>Q239*H239</f>
        <v>0</v>
      </c>
      <c r="S239" s="184">
        <v>0</v>
      </c>
      <c r="T239" s="184">
        <f>S239*H239</f>
        <v>0</v>
      </c>
      <c r="U239" s="185" t="s">
        <v>1</v>
      </c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R239" s="186" t="s">
        <v>90</v>
      </c>
      <c r="AT239" s="186" t="s">
        <v>146</v>
      </c>
      <c r="AU239" s="186" t="s">
        <v>80</v>
      </c>
      <c r="AY239" s="14" t="s">
        <v>145</v>
      </c>
      <c r="BE239" s="187">
        <f>IF(N239="základná",J239,0)</f>
        <v>0</v>
      </c>
      <c r="BF239" s="187">
        <f>IF(N239="znížená",J239,0)</f>
        <v>0</v>
      </c>
      <c r="BG239" s="187">
        <f>IF(N239="zákl. prenesená",J239,0)</f>
        <v>0</v>
      </c>
      <c r="BH239" s="187">
        <f>IF(N239="zníž. prenesená",J239,0)</f>
        <v>0</v>
      </c>
      <c r="BI239" s="187">
        <f>IF(N239="nulová",J239,0)</f>
        <v>0</v>
      </c>
      <c r="BJ239" s="14" t="s">
        <v>84</v>
      </c>
      <c r="BK239" s="188">
        <f>ROUND(I239*H239,3)</f>
        <v>0</v>
      </c>
      <c r="BL239" s="14" t="s">
        <v>90</v>
      </c>
      <c r="BM239" s="186" t="s">
        <v>430</v>
      </c>
    </row>
    <row r="240" spans="1:65" s="2" customFormat="1" ht="24.25" customHeight="1">
      <c r="A240" s="31"/>
      <c r="B240" s="32"/>
      <c r="C240" s="175" t="s">
        <v>433</v>
      </c>
      <c r="D240" s="175" t="s">
        <v>146</v>
      </c>
      <c r="E240" s="176" t="s">
        <v>434</v>
      </c>
      <c r="F240" s="177" t="s">
        <v>435</v>
      </c>
      <c r="G240" s="178" t="s">
        <v>365</v>
      </c>
      <c r="H240" s="180"/>
      <c r="I240" s="180"/>
      <c r="J240" s="179">
        <f>ROUND(I240*H240,3)</f>
        <v>0</v>
      </c>
      <c r="K240" s="181"/>
      <c r="L240" s="36"/>
      <c r="M240" s="182" t="s">
        <v>1</v>
      </c>
      <c r="N240" s="183" t="s">
        <v>41</v>
      </c>
      <c r="O240" s="68"/>
      <c r="P240" s="184">
        <f>O240*H240</f>
        <v>0</v>
      </c>
      <c r="Q240" s="184">
        <v>0</v>
      </c>
      <c r="R240" s="184">
        <f>Q240*H240</f>
        <v>0</v>
      </c>
      <c r="S240" s="184">
        <v>0</v>
      </c>
      <c r="T240" s="184">
        <f>S240*H240</f>
        <v>0</v>
      </c>
      <c r="U240" s="185" t="s">
        <v>1</v>
      </c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R240" s="186" t="s">
        <v>90</v>
      </c>
      <c r="AT240" s="186" t="s">
        <v>146</v>
      </c>
      <c r="AU240" s="186" t="s">
        <v>80</v>
      </c>
      <c r="AY240" s="14" t="s">
        <v>145</v>
      </c>
      <c r="BE240" s="187">
        <f>IF(N240="základná",J240,0)</f>
        <v>0</v>
      </c>
      <c r="BF240" s="187">
        <f>IF(N240="znížená",J240,0)</f>
        <v>0</v>
      </c>
      <c r="BG240" s="187">
        <f>IF(N240="zákl. prenesená",J240,0)</f>
        <v>0</v>
      </c>
      <c r="BH240" s="187">
        <f>IF(N240="zníž. prenesená",J240,0)</f>
        <v>0</v>
      </c>
      <c r="BI240" s="187">
        <f>IF(N240="nulová",J240,0)</f>
        <v>0</v>
      </c>
      <c r="BJ240" s="14" t="s">
        <v>84</v>
      </c>
      <c r="BK240" s="188">
        <f>ROUND(I240*H240,3)</f>
        <v>0</v>
      </c>
      <c r="BL240" s="14" t="s">
        <v>90</v>
      </c>
      <c r="BM240" s="186" t="s">
        <v>433</v>
      </c>
    </row>
    <row r="241" spans="1:65" s="11" customFormat="1" ht="25.95" customHeight="1">
      <c r="B241" s="161"/>
      <c r="C241" s="162"/>
      <c r="D241" s="163" t="s">
        <v>74</v>
      </c>
      <c r="E241" s="164" t="s">
        <v>436</v>
      </c>
      <c r="F241" s="164" t="s">
        <v>437</v>
      </c>
      <c r="G241" s="162"/>
      <c r="H241" s="162"/>
      <c r="I241" s="165"/>
      <c r="J241" s="166">
        <f>BK241</f>
        <v>0</v>
      </c>
      <c r="K241" s="162"/>
      <c r="L241" s="167"/>
      <c r="M241" s="168"/>
      <c r="N241" s="169"/>
      <c r="O241" s="169"/>
      <c r="P241" s="170">
        <f>SUM(P242:P243)</f>
        <v>0</v>
      </c>
      <c r="Q241" s="169"/>
      <c r="R241" s="170">
        <f>SUM(R242:R243)</f>
        <v>0</v>
      </c>
      <c r="S241" s="169"/>
      <c r="T241" s="170">
        <f>SUM(T242:T243)</f>
        <v>0</v>
      </c>
      <c r="U241" s="171"/>
      <c r="AR241" s="172" t="s">
        <v>80</v>
      </c>
      <c r="AT241" s="173" t="s">
        <v>74</v>
      </c>
      <c r="AU241" s="173" t="s">
        <v>75</v>
      </c>
      <c r="AY241" s="172" t="s">
        <v>145</v>
      </c>
      <c r="BK241" s="174">
        <f>SUM(BK242:BK243)</f>
        <v>0</v>
      </c>
    </row>
    <row r="242" spans="1:65" s="2" customFormat="1" ht="14.5" customHeight="1">
      <c r="A242" s="31"/>
      <c r="B242" s="32"/>
      <c r="C242" s="175" t="s">
        <v>438</v>
      </c>
      <c r="D242" s="175" t="s">
        <v>146</v>
      </c>
      <c r="E242" s="176" t="s">
        <v>439</v>
      </c>
      <c r="F242" s="177" t="s">
        <v>440</v>
      </c>
      <c r="G242" s="178" t="s">
        <v>160</v>
      </c>
      <c r="H242" s="179">
        <v>468.18</v>
      </c>
      <c r="I242" s="180"/>
      <c r="J242" s="179">
        <f>ROUND(I242*H242,3)</f>
        <v>0</v>
      </c>
      <c r="K242" s="181"/>
      <c r="L242" s="36"/>
      <c r="M242" s="182" t="s">
        <v>1</v>
      </c>
      <c r="N242" s="183" t="s">
        <v>41</v>
      </c>
      <c r="O242" s="68"/>
      <c r="P242" s="184">
        <f>O242*H242</f>
        <v>0</v>
      </c>
      <c r="Q242" s="184">
        <v>0</v>
      </c>
      <c r="R242" s="184">
        <f>Q242*H242</f>
        <v>0</v>
      </c>
      <c r="S242" s="184">
        <v>0</v>
      </c>
      <c r="T242" s="184">
        <f>S242*H242</f>
        <v>0</v>
      </c>
      <c r="U242" s="185" t="s">
        <v>1</v>
      </c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R242" s="186" t="s">
        <v>90</v>
      </c>
      <c r="AT242" s="186" t="s">
        <v>146</v>
      </c>
      <c r="AU242" s="186" t="s">
        <v>80</v>
      </c>
      <c r="AY242" s="14" t="s">
        <v>145</v>
      </c>
      <c r="BE242" s="187">
        <f>IF(N242="základná",J242,0)</f>
        <v>0</v>
      </c>
      <c r="BF242" s="187">
        <f>IF(N242="znížená",J242,0)</f>
        <v>0</v>
      </c>
      <c r="BG242" s="187">
        <f>IF(N242="zákl. prenesená",J242,0)</f>
        <v>0</v>
      </c>
      <c r="BH242" s="187">
        <f>IF(N242="zníž. prenesená",J242,0)</f>
        <v>0</v>
      </c>
      <c r="BI242" s="187">
        <f>IF(N242="nulová",J242,0)</f>
        <v>0</v>
      </c>
      <c r="BJ242" s="14" t="s">
        <v>84</v>
      </c>
      <c r="BK242" s="188">
        <f>ROUND(I242*H242,3)</f>
        <v>0</v>
      </c>
      <c r="BL242" s="14" t="s">
        <v>90</v>
      </c>
      <c r="BM242" s="186" t="s">
        <v>438</v>
      </c>
    </row>
    <row r="243" spans="1:65" s="2" customFormat="1" ht="24.25" customHeight="1">
      <c r="A243" s="31"/>
      <c r="B243" s="32"/>
      <c r="C243" s="175" t="s">
        <v>441</v>
      </c>
      <c r="D243" s="175" t="s">
        <v>146</v>
      </c>
      <c r="E243" s="176" t="s">
        <v>442</v>
      </c>
      <c r="F243" s="177" t="s">
        <v>443</v>
      </c>
      <c r="G243" s="178" t="s">
        <v>365</v>
      </c>
      <c r="H243" s="180"/>
      <c r="I243" s="180"/>
      <c r="J243" s="179">
        <f>ROUND(I243*H243,3)</f>
        <v>0</v>
      </c>
      <c r="K243" s="181"/>
      <c r="L243" s="36"/>
      <c r="M243" s="182" t="s">
        <v>1</v>
      </c>
      <c r="N243" s="183" t="s">
        <v>41</v>
      </c>
      <c r="O243" s="68"/>
      <c r="P243" s="184">
        <f>O243*H243</f>
        <v>0</v>
      </c>
      <c r="Q243" s="184">
        <v>0</v>
      </c>
      <c r="R243" s="184">
        <f>Q243*H243</f>
        <v>0</v>
      </c>
      <c r="S243" s="184">
        <v>0</v>
      </c>
      <c r="T243" s="184">
        <f>S243*H243</f>
        <v>0</v>
      </c>
      <c r="U243" s="185" t="s">
        <v>1</v>
      </c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R243" s="186" t="s">
        <v>90</v>
      </c>
      <c r="AT243" s="186" t="s">
        <v>146</v>
      </c>
      <c r="AU243" s="186" t="s">
        <v>80</v>
      </c>
      <c r="AY243" s="14" t="s">
        <v>145</v>
      </c>
      <c r="BE243" s="187">
        <f>IF(N243="základná",J243,0)</f>
        <v>0</v>
      </c>
      <c r="BF243" s="187">
        <f>IF(N243="znížená",J243,0)</f>
        <v>0</v>
      </c>
      <c r="BG243" s="187">
        <f>IF(N243="zákl. prenesená",J243,0)</f>
        <v>0</v>
      </c>
      <c r="BH243" s="187">
        <f>IF(N243="zníž. prenesená",J243,0)</f>
        <v>0</v>
      </c>
      <c r="BI243" s="187">
        <f>IF(N243="nulová",J243,0)</f>
        <v>0</v>
      </c>
      <c r="BJ243" s="14" t="s">
        <v>84</v>
      </c>
      <c r="BK243" s="188">
        <f>ROUND(I243*H243,3)</f>
        <v>0</v>
      </c>
      <c r="BL243" s="14" t="s">
        <v>90</v>
      </c>
      <c r="BM243" s="186" t="s">
        <v>441</v>
      </c>
    </row>
    <row r="244" spans="1:65" s="11" customFormat="1" ht="25.95" customHeight="1">
      <c r="B244" s="161"/>
      <c r="C244" s="162"/>
      <c r="D244" s="163" t="s">
        <v>74</v>
      </c>
      <c r="E244" s="164" t="s">
        <v>444</v>
      </c>
      <c r="F244" s="164" t="s">
        <v>445</v>
      </c>
      <c r="G244" s="162"/>
      <c r="H244" s="162"/>
      <c r="I244" s="165"/>
      <c r="J244" s="166">
        <f>BK244</f>
        <v>0</v>
      </c>
      <c r="K244" s="162"/>
      <c r="L244" s="167"/>
      <c r="M244" s="168"/>
      <c r="N244" s="169"/>
      <c r="O244" s="169"/>
      <c r="P244" s="170">
        <f>SUM(P245:P269)</f>
        <v>0</v>
      </c>
      <c r="Q244" s="169"/>
      <c r="R244" s="170">
        <f>SUM(R245:R269)</f>
        <v>0.03</v>
      </c>
      <c r="S244" s="169"/>
      <c r="T244" s="170">
        <f>SUM(T245:T269)</f>
        <v>0</v>
      </c>
      <c r="U244" s="171"/>
      <c r="AR244" s="172" t="s">
        <v>80</v>
      </c>
      <c r="AT244" s="173" t="s">
        <v>74</v>
      </c>
      <c r="AU244" s="173" t="s">
        <v>75</v>
      </c>
      <c r="AY244" s="172" t="s">
        <v>145</v>
      </c>
      <c r="BK244" s="174">
        <f>SUM(BK245:BK269)</f>
        <v>0</v>
      </c>
    </row>
    <row r="245" spans="1:65" s="2" customFormat="1" ht="24.25" customHeight="1">
      <c r="A245" s="31"/>
      <c r="B245" s="32"/>
      <c r="C245" s="175" t="s">
        <v>446</v>
      </c>
      <c r="D245" s="175" t="s">
        <v>146</v>
      </c>
      <c r="E245" s="176" t="s">
        <v>447</v>
      </c>
      <c r="F245" s="177" t="s">
        <v>448</v>
      </c>
      <c r="G245" s="178" t="s">
        <v>306</v>
      </c>
      <c r="H245" s="179">
        <v>149.80000000000001</v>
      </c>
      <c r="I245" s="180"/>
      <c r="J245" s="179">
        <f t="shared" ref="J245:J269" si="70">ROUND(I245*H245,3)</f>
        <v>0</v>
      </c>
      <c r="K245" s="181"/>
      <c r="L245" s="36"/>
      <c r="M245" s="182" t="s">
        <v>1</v>
      </c>
      <c r="N245" s="183" t="s">
        <v>41</v>
      </c>
      <c r="O245" s="68"/>
      <c r="P245" s="184">
        <f t="shared" ref="P245:P269" si="71">O245*H245</f>
        <v>0</v>
      </c>
      <c r="Q245" s="184">
        <v>0</v>
      </c>
      <c r="R245" s="184">
        <f t="shared" ref="R245:R269" si="72">Q245*H245</f>
        <v>0</v>
      </c>
      <c r="S245" s="184">
        <v>0</v>
      </c>
      <c r="T245" s="184">
        <f t="shared" ref="T245:T269" si="73">S245*H245</f>
        <v>0</v>
      </c>
      <c r="U245" s="185" t="s">
        <v>1</v>
      </c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R245" s="186" t="s">
        <v>90</v>
      </c>
      <c r="AT245" s="186" t="s">
        <v>146</v>
      </c>
      <c r="AU245" s="186" t="s">
        <v>80</v>
      </c>
      <c r="AY245" s="14" t="s">
        <v>145</v>
      </c>
      <c r="BE245" s="187">
        <f t="shared" ref="BE245:BE269" si="74">IF(N245="základná",J245,0)</f>
        <v>0</v>
      </c>
      <c r="BF245" s="187">
        <f t="shared" ref="BF245:BF269" si="75">IF(N245="znížená",J245,0)</f>
        <v>0</v>
      </c>
      <c r="BG245" s="187">
        <f t="shared" ref="BG245:BG269" si="76">IF(N245="zákl. prenesená",J245,0)</f>
        <v>0</v>
      </c>
      <c r="BH245" s="187">
        <f t="shared" ref="BH245:BH269" si="77">IF(N245="zníž. prenesená",J245,0)</f>
        <v>0</v>
      </c>
      <c r="BI245" s="187">
        <f t="shared" ref="BI245:BI269" si="78">IF(N245="nulová",J245,0)</f>
        <v>0</v>
      </c>
      <c r="BJ245" s="14" t="s">
        <v>84</v>
      </c>
      <c r="BK245" s="188">
        <f t="shared" ref="BK245:BK269" si="79">ROUND(I245*H245,3)</f>
        <v>0</v>
      </c>
      <c r="BL245" s="14" t="s">
        <v>90</v>
      </c>
      <c r="BM245" s="186" t="s">
        <v>446</v>
      </c>
    </row>
    <row r="246" spans="1:65" s="2" customFormat="1" ht="24.25" customHeight="1">
      <c r="A246" s="31"/>
      <c r="B246" s="32"/>
      <c r="C246" s="189" t="s">
        <v>449</v>
      </c>
      <c r="D246" s="189" t="s">
        <v>226</v>
      </c>
      <c r="E246" s="190" t="s">
        <v>450</v>
      </c>
      <c r="F246" s="191" t="s">
        <v>451</v>
      </c>
      <c r="G246" s="192" t="s">
        <v>192</v>
      </c>
      <c r="H246" s="193">
        <v>2</v>
      </c>
      <c r="I246" s="194"/>
      <c r="J246" s="193">
        <f t="shared" si="70"/>
        <v>0</v>
      </c>
      <c r="K246" s="195"/>
      <c r="L246" s="196"/>
      <c r="M246" s="197" t="s">
        <v>1</v>
      </c>
      <c r="N246" s="198" t="s">
        <v>41</v>
      </c>
      <c r="O246" s="68"/>
      <c r="P246" s="184">
        <f t="shared" si="71"/>
        <v>0</v>
      </c>
      <c r="Q246" s="184">
        <v>0</v>
      </c>
      <c r="R246" s="184">
        <f t="shared" si="72"/>
        <v>0</v>
      </c>
      <c r="S246" s="184">
        <v>0</v>
      </c>
      <c r="T246" s="184">
        <f t="shared" si="73"/>
        <v>0</v>
      </c>
      <c r="U246" s="185" t="s">
        <v>1</v>
      </c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R246" s="186" t="s">
        <v>229</v>
      </c>
      <c r="AT246" s="186" t="s">
        <v>226</v>
      </c>
      <c r="AU246" s="186" t="s">
        <v>80</v>
      </c>
      <c r="AY246" s="14" t="s">
        <v>145</v>
      </c>
      <c r="BE246" s="187">
        <f t="shared" si="74"/>
        <v>0</v>
      </c>
      <c r="BF246" s="187">
        <f t="shared" si="75"/>
        <v>0</v>
      </c>
      <c r="BG246" s="187">
        <f t="shared" si="76"/>
        <v>0</v>
      </c>
      <c r="BH246" s="187">
        <f t="shared" si="77"/>
        <v>0</v>
      </c>
      <c r="BI246" s="187">
        <f t="shared" si="78"/>
        <v>0</v>
      </c>
      <c r="BJ246" s="14" t="s">
        <v>84</v>
      </c>
      <c r="BK246" s="188">
        <f t="shared" si="79"/>
        <v>0</v>
      </c>
      <c r="BL246" s="14" t="s">
        <v>90</v>
      </c>
      <c r="BM246" s="186" t="s">
        <v>449</v>
      </c>
    </row>
    <row r="247" spans="1:65" s="2" customFormat="1" ht="24.25" customHeight="1">
      <c r="A247" s="31"/>
      <c r="B247" s="32"/>
      <c r="C247" s="189" t="s">
        <v>452</v>
      </c>
      <c r="D247" s="189" t="s">
        <v>226</v>
      </c>
      <c r="E247" s="190" t="s">
        <v>453</v>
      </c>
      <c r="F247" s="191" t="s">
        <v>454</v>
      </c>
      <c r="G247" s="192" t="s">
        <v>192</v>
      </c>
      <c r="H247" s="193">
        <v>4</v>
      </c>
      <c r="I247" s="194"/>
      <c r="J247" s="193">
        <f t="shared" si="70"/>
        <v>0</v>
      </c>
      <c r="K247" s="195"/>
      <c r="L247" s="196"/>
      <c r="M247" s="197" t="s">
        <v>1</v>
      </c>
      <c r="N247" s="198" t="s">
        <v>41</v>
      </c>
      <c r="O247" s="68"/>
      <c r="P247" s="184">
        <f t="shared" si="71"/>
        <v>0</v>
      </c>
      <c r="Q247" s="184">
        <v>0</v>
      </c>
      <c r="R247" s="184">
        <f t="shared" si="72"/>
        <v>0</v>
      </c>
      <c r="S247" s="184">
        <v>0</v>
      </c>
      <c r="T247" s="184">
        <f t="shared" si="73"/>
        <v>0</v>
      </c>
      <c r="U247" s="185" t="s">
        <v>1</v>
      </c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R247" s="186" t="s">
        <v>229</v>
      </c>
      <c r="AT247" s="186" t="s">
        <v>226</v>
      </c>
      <c r="AU247" s="186" t="s">
        <v>80</v>
      </c>
      <c r="AY247" s="14" t="s">
        <v>145</v>
      </c>
      <c r="BE247" s="187">
        <f t="shared" si="74"/>
        <v>0</v>
      </c>
      <c r="BF247" s="187">
        <f t="shared" si="75"/>
        <v>0</v>
      </c>
      <c r="BG247" s="187">
        <f t="shared" si="76"/>
        <v>0</v>
      </c>
      <c r="BH247" s="187">
        <f t="shared" si="77"/>
        <v>0</v>
      </c>
      <c r="BI247" s="187">
        <f t="shared" si="78"/>
        <v>0</v>
      </c>
      <c r="BJ247" s="14" t="s">
        <v>84</v>
      </c>
      <c r="BK247" s="188">
        <f t="shared" si="79"/>
        <v>0</v>
      </c>
      <c r="BL247" s="14" t="s">
        <v>90</v>
      </c>
      <c r="BM247" s="186" t="s">
        <v>452</v>
      </c>
    </row>
    <row r="248" spans="1:65" s="2" customFormat="1" ht="24.25" customHeight="1">
      <c r="A248" s="31"/>
      <c r="B248" s="32"/>
      <c r="C248" s="189" t="s">
        <v>455</v>
      </c>
      <c r="D248" s="189" t="s">
        <v>226</v>
      </c>
      <c r="E248" s="190" t="s">
        <v>456</v>
      </c>
      <c r="F248" s="191" t="s">
        <v>457</v>
      </c>
      <c r="G248" s="192" t="s">
        <v>192</v>
      </c>
      <c r="H248" s="193">
        <v>4</v>
      </c>
      <c r="I248" s="194"/>
      <c r="J248" s="193">
        <f t="shared" si="70"/>
        <v>0</v>
      </c>
      <c r="K248" s="195"/>
      <c r="L248" s="196"/>
      <c r="M248" s="197" t="s">
        <v>1</v>
      </c>
      <c r="N248" s="198" t="s">
        <v>41</v>
      </c>
      <c r="O248" s="68"/>
      <c r="P248" s="184">
        <f t="shared" si="71"/>
        <v>0</v>
      </c>
      <c r="Q248" s="184">
        <v>0</v>
      </c>
      <c r="R248" s="184">
        <f t="shared" si="72"/>
        <v>0</v>
      </c>
      <c r="S248" s="184">
        <v>0</v>
      </c>
      <c r="T248" s="184">
        <f t="shared" si="73"/>
        <v>0</v>
      </c>
      <c r="U248" s="185" t="s">
        <v>1</v>
      </c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R248" s="186" t="s">
        <v>229</v>
      </c>
      <c r="AT248" s="186" t="s">
        <v>226</v>
      </c>
      <c r="AU248" s="186" t="s">
        <v>80</v>
      </c>
      <c r="AY248" s="14" t="s">
        <v>145</v>
      </c>
      <c r="BE248" s="187">
        <f t="shared" si="74"/>
        <v>0</v>
      </c>
      <c r="BF248" s="187">
        <f t="shared" si="75"/>
        <v>0</v>
      </c>
      <c r="BG248" s="187">
        <f t="shared" si="76"/>
        <v>0</v>
      </c>
      <c r="BH248" s="187">
        <f t="shared" si="77"/>
        <v>0</v>
      </c>
      <c r="BI248" s="187">
        <f t="shared" si="78"/>
        <v>0</v>
      </c>
      <c r="BJ248" s="14" t="s">
        <v>84</v>
      </c>
      <c r="BK248" s="188">
        <f t="shared" si="79"/>
        <v>0</v>
      </c>
      <c r="BL248" s="14" t="s">
        <v>90</v>
      </c>
      <c r="BM248" s="186" t="s">
        <v>455</v>
      </c>
    </row>
    <row r="249" spans="1:65" s="2" customFormat="1" ht="24.25" customHeight="1">
      <c r="A249" s="31"/>
      <c r="B249" s="32"/>
      <c r="C249" s="189" t="s">
        <v>458</v>
      </c>
      <c r="D249" s="189" t="s">
        <v>226</v>
      </c>
      <c r="E249" s="190" t="s">
        <v>459</v>
      </c>
      <c r="F249" s="191" t="s">
        <v>460</v>
      </c>
      <c r="G249" s="192" t="s">
        <v>192</v>
      </c>
      <c r="H249" s="193">
        <v>8</v>
      </c>
      <c r="I249" s="194"/>
      <c r="J249" s="193">
        <f t="shared" si="70"/>
        <v>0</v>
      </c>
      <c r="K249" s="195"/>
      <c r="L249" s="196"/>
      <c r="M249" s="197" t="s">
        <v>1</v>
      </c>
      <c r="N249" s="198" t="s">
        <v>41</v>
      </c>
      <c r="O249" s="68"/>
      <c r="P249" s="184">
        <f t="shared" si="71"/>
        <v>0</v>
      </c>
      <c r="Q249" s="184">
        <v>0</v>
      </c>
      <c r="R249" s="184">
        <f t="shared" si="72"/>
        <v>0</v>
      </c>
      <c r="S249" s="184">
        <v>0</v>
      </c>
      <c r="T249" s="184">
        <f t="shared" si="73"/>
        <v>0</v>
      </c>
      <c r="U249" s="185" t="s">
        <v>1</v>
      </c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R249" s="186" t="s">
        <v>229</v>
      </c>
      <c r="AT249" s="186" t="s">
        <v>226</v>
      </c>
      <c r="AU249" s="186" t="s">
        <v>80</v>
      </c>
      <c r="AY249" s="14" t="s">
        <v>145</v>
      </c>
      <c r="BE249" s="187">
        <f t="shared" si="74"/>
        <v>0</v>
      </c>
      <c r="BF249" s="187">
        <f t="shared" si="75"/>
        <v>0</v>
      </c>
      <c r="BG249" s="187">
        <f t="shared" si="76"/>
        <v>0</v>
      </c>
      <c r="BH249" s="187">
        <f t="shared" si="77"/>
        <v>0</v>
      </c>
      <c r="BI249" s="187">
        <f t="shared" si="78"/>
        <v>0</v>
      </c>
      <c r="BJ249" s="14" t="s">
        <v>84</v>
      </c>
      <c r="BK249" s="188">
        <f t="shared" si="79"/>
        <v>0</v>
      </c>
      <c r="BL249" s="14" t="s">
        <v>90</v>
      </c>
      <c r="BM249" s="186" t="s">
        <v>458</v>
      </c>
    </row>
    <row r="250" spans="1:65" s="2" customFormat="1" ht="24.25" customHeight="1">
      <c r="A250" s="31"/>
      <c r="B250" s="32"/>
      <c r="C250" s="189" t="s">
        <v>461</v>
      </c>
      <c r="D250" s="189" t="s">
        <v>226</v>
      </c>
      <c r="E250" s="190" t="s">
        <v>462</v>
      </c>
      <c r="F250" s="191" t="s">
        <v>463</v>
      </c>
      <c r="G250" s="192" t="s">
        <v>192</v>
      </c>
      <c r="H250" s="193">
        <v>5</v>
      </c>
      <c r="I250" s="194"/>
      <c r="J250" s="193">
        <f t="shared" si="70"/>
        <v>0</v>
      </c>
      <c r="K250" s="195"/>
      <c r="L250" s="196"/>
      <c r="M250" s="197" t="s">
        <v>1</v>
      </c>
      <c r="N250" s="198" t="s">
        <v>41</v>
      </c>
      <c r="O250" s="68"/>
      <c r="P250" s="184">
        <f t="shared" si="71"/>
        <v>0</v>
      </c>
      <c r="Q250" s="184">
        <v>0</v>
      </c>
      <c r="R250" s="184">
        <f t="shared" si="72"/>
        <v>0</v>
      </c>
      <c r="S250" s="184">
        <v>0</v>
      </c>
      <c r="T250" s="184">
        <f t="shared" si="73"/>
        <v>0</v>
      </c>
      <c r="U250" s="185" t="s">
        <v>1</v>
      </c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R250" s="186" t="s">
        <v>229</v>
      </c>
      <c r="AT250" s="186" t="s">
        <v>226</v>
      </c>
      <c r="AU250" s="186" t="s">
        <v>80</v>
      </c>
      <c r="AY250" s="14" t="s">
        <v>145</v>
      </c>
      <c r="BE250" s="187">
        <f t="shared" si="74"/>
        <v>0</v>
      </c>
      <c r="BF250" s="187">
        <f t="shared" si="75"/>
        <v>0</v>
      </c>
      <c r="BG250" s="187">
        <f t="shared" si="76"/>
        <v>0</v>
      </c>
      <c r="BH250" s="187">
        <f t="shared" si="77"/>
        <v>0</v>
      </c>
      <c r="BI250" s="187">
        <f t="shared" si="78"/>
        <v>0</v>
      </c>
      <c r="BJ250" s="14" t="s">
        <v>84</v>
      </c>
      <c r="BK250" s="188">
        <f t="shared" si="79"/>
        <v>0</v>
      </c>
      <c r="BL250" s="14" t="s">
        <v>90</v>
      </c>
      <c r="BM250" s="186" t="s">
        <v>461</v>
      </c>
    </row>
    <row r="251" spans="1:65" s="2" customFormat="1" ht="24.25" customHeight="1">
      <c r="A251" s="31"/>
      <c r="B251" s="32"/>
      <c r="C251" s="175" t="s">
        <v>464</v>
      </c>
      <c r="D251" s="175" t="s">
        <v>146</v>
      </c>
      <c r="E251" s="176" t="s">
        <v>465</v>
      </c>
      <c r="F251" s="177" t="s">
        <v>466</v>
      </c>
      <c r="G251" s="178" t="s">
        <v>306</v>
      </c>
      <c r="H251" s="179">
        <v>10.1</v>
      </c>
      <c r="I251" s="180"/>
      <c r="J251" s="179">
        <f t="shared" si="70"/>
        <v>0</v>
      </c>
      <c r="K251" s="181"/>
      <c r="L251" s="36"/>
      <c r="M251" s="182" t="s">
        <v>1</v>
      </c>
      <c r="N251" s="183" t="s">
        <v>41</v>
      </c>
      <c r="O251" s="68"/>
      <c r="P251" s="184">
        <f t="shared" si="71"/>
        <v>0</v>
      </c>
      <c r="Q251" s="184">
        <v>0</v>
      </c>
      <c r="R251" s="184">
        <f t="shared" si="72"/>
        <v>0</v>
      </c>
      <c r="S251" s="184">
        <v>0</v>
      </c>
      <c r="T251" s="184">
        <f t="shared" si="73"/>
        <v>0</v>
      </c>
      <c r="U251" s="185" t="s">
        <v>1</v>
      </c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R251" s="186" t="s">
        <v>90</v>
      </c>
      <c r="AT251" s="186" t="s">
        <v>146</v>
      </c>
      <c r="AU251" s="186" t="s">
        <v>80</v>
      </c>
      <c r="AY251" s="14" t="s">
        <v>145</v>
      </c>
      <c r="BE251" s="187">
        <f t="shared" si="74"/>
        <v>0</v>
      </c>
      <c r="BF251" s="187">
        <f t="shared" si="75"/>
        <v>0</v>
      </c>
      <c r="BG251" s="187">
        <f t="shared" si="76"/>
        <v>0</v>
      </c>
      <c r="BH251" s="187">
        <f t="shared" si="77"/>
        <v>0</v>
      </c>
      <c r="BI251" s="187">
        <f t="shared" si="78"/>
        <v>0</v>
      </c>
      <c r="BJ251" s="14" t="s">
        <v>84</v>
      </c>
      <c r="BK251" s="188">
        <f t="shared" si="79"/>
        <v>0</v>
      </c>
      <c r="BL251" s="14" t="s">
        <v>90</v>
      </c>
      <c r="BM251" s="186" t="s">
        <v>464</v>
      </c>
    </row>
    <row r="252" spans="1:65" s="2" customFormat="1" ht="37.950000000000003" customHeight="1">
      <c r="A252" s="31"/>
      <c r="B252" s="32"/>
      <c r="C252" s="189" t="s">
        <v>467</v>
      </c>
      <c r="D252" s="189" t="s">
        <v>226</v>
      </c>
      <c r="E252" s="190" t="s">
        <v>468</v>
      </c>
      <c r="F252" s="191" t="s">
        <v>469</v>
      </c>
      <c r="G252" s="192" t="s">
        <v>192</v>
      </c>
      <c r="H252" s="193">
        <v>1</v>
      </c>
      <c r="I252" s="194"/>
      <c r="J252" s="193">
        <f t="shared" si="70"/>
        <v>0</v>
      </c>
      <c r="K252" s="195"/>
      <c r="L252" s="196"/>
      <c r="M252" s="197" t="s">
        <v>1</v>
      </c>
      <c r="N252" s="198" t="s">
        <v>41</v>
      </c>
      <c r="O252" s="68"/>
      <c r="P252" s="184">
        <f t="shared" si="71"/>
        <v>0</v>
      </c>
      <c r="Q252" s="184">
        <v>0</v>
      </c>
      <c r="R252" s="184">
        <f t="shared" si="72"/>
        <v>0</v>
      </c>
      <c r="S252" s="184">
        <v>0</v>
      </c>
      <c r="T252" s="184">
        <f t="shared" si="73"/>
        <v>0</v>
      </c>
      <c r="U252" s="185" t="s">
        <v>1</v>
      </c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R252" s="186" t="s">
        <v>229</v>
      </c>
      <c r="AT252" s="186" t="s">
        <v>226</v>
      </c>
      <c r="AU252" s="186" t="s">
        <v>80</v>
      </c>
      <c r="AY252" s="14" t="s">
        <v>145</v>
      </c>
      <c r="BE252" s="187">
        <f t="shared" si="74"/>
        <v>0</v>
      </c>
      <c r="BF252" s="187">
        <f t="shared" si="75"/>
        <v>0</v>
      </c>
      <c r="BG252" s="187">
        <f t="shared" si="76"/>
        <v>0</v>
      </c>
      <c r="BH252" s="187">
        <f t="shared" si="77"/>
        <v>0</v>
      </c>
      <c r="BI252" s="187">
        <f t="shared" si="78"/>
        <v>0</v>
      </c>
      <c r="BJ252" s="14" t="s">
        <v>84</v>
      </c>
      <c r="BK252" s="188">
        <f t="shared" si="79"/>
        <v>0</v>
      </c>
      <c r="BL252" s="14" t="s">
        <v>90</v>
      </c>
      <c r="BM252" s="186" t="s">
        <v>467</v>
      </c>
    </row>
    <row r="253" spans="1:65" s="2" customFormat="1" ht="24.25" customHeight="1">
      <c r="A253" s="31"/>
      <c r="B253" s="32"/>
      <c r="C253" s="175" t="s">
        <v>470</v>
      </c>
      <c r="D253" s="175" t="s">
        <v>146</v>
      </c>
      <c r="E253" s="176" t="s">
        <v>471</v>
      </c>
      <c r="F253" s="177" t="s">
        <v>472</v>
      </c>
      <c r="G253" s="178" t="s">
        <v>192</v>
      </c>
      <c r="H253" s="179">
        <v>16</v>
      </c>
      <c r="I253" s="180"/>
      <c r="J253" s="179">
        <f t="shared" si="70"/>
        <v>0</v>
      </c>
      <c r="K253" s="181"/>
      <c r="L253" s="36"/>
      <c r="M253" s="182" t="s">
        <v>1</v>
      </c>
      <c r="N253" s="183" t="s">
        <v>41</v>
      </c>
      <c r="O253" s="68"/>
      <c r="P253" s="184">
        <f t="shared" si="71"/>
        <v>0</v>
      </c>
      <c r="Q253" s="184">
        <v>0</v>
      </c>
      <c r="R253" s="184">
        <f t="shared" si="72"/>
        <v>0</v>
      </c>
      <c r="S253" s="184">
        <v>0</v>
      </c>
      <c r="T253" s="184">
        <f t="shared" si="73"/>
        <v>0</v>
      </c>
      <c r="U253" s="185" t="s">
        <v>1</v>
      </c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R253" s="186" t="s">
        <v>90</v>
      </c>
      <c r="AT253" s="186" t="s">
        <v>146</v>
      </c>
      <c r="AU253" s="186" t="s">
        <v>80</v>
      </c>
      <c r="AY253" s="14" t="s">
        <v>145</v>
      </c>
      <c r="BE253" s="187">
        <f t="shared" si="74"/>
        <v>0</v>
      </c>
      <c r="BF253" s="187">
        <f t="shared" si="75"/>
        <v>0</v>
      </c>
      <c r="BG253" s="187">
        <f t="shared" si="76"/>
        <v>0</v>
      </c>
      <c r="BH253" s="187">
        <f t="shared" si="77"/>
        <v>0</v>
      </c>
      <c r="BI253" s="187">
        <f t="shared" si="78"/>
        <v>0</v>
      </c>
      <c r="BJ253" s="14" t="s">
        <v>84</v>
      </c>
      <c r="BK253" s="188">
        <f t="shared" si="79"/>
        <v>0</v>
      </c>
      <c r="BL253" s="14" t="s">
        <v>90</v>
      </c>
      <c r="BM253" s="186" t="s">
        <v>470</v>
      </c>
    </row>
    <row r="254" spans="1:65" s="2" customFormat="1" ht="24.25" customHeight="1">
      <c r="A254" s="31"/>
      <c r="B254" s="32"/>
      <c r="C254" s="189" t="s">
        <v>473</v>
      </c>
      <c r="D254" s="189" t="s">
        <v>226</v>
      </c>
      <c r="E254" s="190" t="s">
        <v>474</v>
      </c>
      <c r="F254" s="191" t="s">
        <v>475</v>
      </c>
      <c r="G254" s="192" t="s">
        <v>192</v>
      </c>
      <c r="H254" s="193">
        <v>12</v>
      </c>
      <c r="I254" s="194"/>
      <c r="J254" s="193">
        <f t="shared" si="70"/>
        <v>0</v>
      </c>
      <c r="K254" s="195"/>
      <c r="L254" s="196"/>
      <c r="M254" s="197" t="s">
        <v>1</v>
      </c>
      <c r="N254" s="198" t="s">
        <v>41</v>
      </c>
      <c r="O254" s="68"/>
      <c r="P254" s="184">
        <f t="shared" si="71"/>
        <v>0</v>
      </c>
      <c r="Q254" s="184">
        <v>0</v>
      </c>
      <c r="R254" s="184">
        <f t="shared" si="72"/>
        <v>0</v>
      </c>
      <c r="S254" s="184">
        <v>0</v>
      </c>
      <c r="T254" s="184">
        <f t="shared" si="73"/>
        <v>0</v>
      </c>
      <c r="U254" s="185" t="s">
        <v>1</v>
      </c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R254" s="186" t="s">
        <v>229</v>
      </c>
      <c r="AT254" s="186" t="s">
        <v>226</v>
      </c>
      <c r="AU254" s="186" t="s">
        <v>80</v>
      </c>
      <c r="AY254" s="14" t="s">
        <v>145</v>
      </c>
      <c r="BE254" s="187">
        <f t="shared" si="74"/>
        <v>0</v>
      </c>
      <c r="BF254" s="187">
        <f t="shared" si="75"/>
        <v>0</v>
      </c>
      <c r="BG254" s="187">
        <f t="shared" si="76"/>
        <v>0</v>
      </c>
      <c r="BH254" s="187">
        <f t="shared" si="77"/>
        <v>0</v>
      </c>
      <c r="BI254" s="187">
        <f t="shared" si="78"/>
        <v>0</v>
      </c>
      <c r="BJ254" s="14" t="s">
        <v>84</v>
      </c>
      <c r="BK254" s="188">
        <f t="shared" si="79"/>
        <v>0</v>
      </c>
      <c r="BL254" s="14" t="s">
        <v>90</v>
      </c>
      <c r="BM254" s="186" t="s">
        <v>473</v>
      </c>
    </row>
    <row r="255" spans="1:65" s="2" customFormat="1" ht="24.25" customHeight="1">
      <c r="A255" s="31"/>
      <c r="B255" s="32"/>
      <c r="C255" s="189" t="s">
        <v>476</v>
      </c>
      <c r="D255" s="189" t="s">
        <v>226</v>
      </c>
      <c r="E255" s="190" t="s">
        <v>477</v>
      </c>
      <c r="F255" s="191" t="s">
        <v>478</v>
      </c>
      <c r="G255" s="192" t="s">
        <v>192</v>
      </c>
      <c r="H255" s="193">
        <v>4</v>
      </c>
      <c r="I255" s="194"/>
      <c r="J255" s="193">
        <f t="shared" si="70"/>
        <v>0</v>
      </c>
      <c r="K255" s="195"/>
      <c r="L255" s="196"/>
      <c r="M255" s="197" t="s">
        <v>1</v>
      </c>
      <c r="N255" s="198" t="s">
        <v>41</v>
      </c>
      <c r="O255" s="68"/>
      <c r="P255" s="184">
        <f t="shared" si="71"/>
        <v>0</v>
      </c>
      <c r="Q255" s="184">
        <v>0</v>
      </c>
      <c r="R255" s="184">
        <f t="shared" si="72"/>
        <v>0</v>
      </c>
      <c r="S255" s="184">
        <v>0</v>
      </c>
      <c r="T255" s="184">
        <f t="shared" si="73"/>
        <v>0</v>
      </c>
      <c r="U255" s="185" t="s">
        <v>1</v>
      </c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R255" s="186" t="s">
        <v>229</v>
      </c>
      <c r="AT255" s="186" t="s">
        <v>226</v>
      </c>
      <c r="AU255" s="186" t="s">
        <v>80</v>
      </c>
      <c r="AY255" s="14" t="s">
        <v>145</v>
      </c>
      <c r="BE255" s="187">
        <f t="shared" si="74"/>
        <v>0</v>
      </c>
      <c r="BF255" s="187">
        <f t="shared" si="75"/>
        <v>0</v>
      </c>
      <c r="BG255" s="187">
        <f t="shared" si="76"/>
        <v>0</v>
      </c>
      <c r="BH255" s="187">
        <f t="shared" si="77"/>
        <v>0</v>
      </c>
      <c r="BI255" s="187">
        <f t="shared" si="78"/>
        <v>0</v>
      </c>
      <c r="BJ255" s="14" t="s">
        <v>84</v>
      </c>
      <c r="BK255" s="188">
        <f t="shared" si="79"/>
        <v>0</v>
      </c>
      <c r="BL255" s="14" t="s">
        <v>90</v>
      </c>
      <c r="BM255" s="186" t="s">
        <v>476</v>
      </c>
    </row>
    <row r="256" spans="1:65" s="2" customFormat="1" ht="24.25" customHeight="1">
      <c r="A256" s="31"/>
      <c r="B256" s="32"/>
      <c r="C256" s="189" t="s">
        <v>479</v>
      </c>
      <c r="D256" s="189" t="s">
        <v>226</v>
      </c>
      <c r="E256" s="190" t="s">
        <v>480</v>
      </c>
      <c r="F256" s="191" t="s">
        <v>481</v>
      </c>
      <c r="G256" s="192" t="s">
        <v>192</v>
      </c>
      <c r="H256" s="193">
        <v>16</v>
      </c>
      <c r="I256" s="194"/>
      <c r="J256" s="193">
        <f t="shared" si="70"/>
        <v>0</v>
      </c>
      <c r="K256" s="195"/>
      <c r="L256" s="196"/>
      <c r="M256" s="197" t="s">
        <v>1</v>
      </c>
      <c r="N256" s="198" t="s">
        <v>41</v>
      </c>
      <c r="O256" s="68"/>
      <c r="P256" s="184">
        <f t="shared" si="71"/>
        <v>0</v>
      </c>
      <c r="Q256" s="184">
        <v>0</v>
      </c>
      <c r="R256" s="184">
        <f t="shared" si="72"/>
        <v>0</v>
      </c>
      <c r="S256" s="184">
        <v>0</v>
      </c>
      <c r="T256" s="184">
        <f t="shared" si="73"/>
        <v>0</v>
      </c>
      <c r="U256" s="185" t="s">
        <v>1</v>
      </c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R256" s="186" t="s">
        <v>229</v>
      </c>
      <c r="AT256" s="186" t="s">
        <v>226</v>
      </c>
      <c r="AU256" s="186" t="s">
        <v>80</v>
      </c>
      <c r="AY256" s="14" t="s">
        <v>145</v>
      </c>
      <c r="BE256" s="187">
        <f t="shared" si="74"/>
        <v>0</v>
      </c>
      <c r="BF256" s="187">
        <f t="shared" si="75"/>
        <v>0</v>
      </c>
      <c r="BG256" s="187">
        <f t="shared" si="76"/>
        <v>0</v>
      </c>
      <c r="BH256" s="187">
        <f t="shared" si="77"/>
        <v>0</v>
      </c>
      <c r="BI256" s="187">
        <f t="shared" si="78"/>
        <v>0</v>
      </c>
      <c r="BJ256" s="14" t="s">
        <v>84</v>
      </c>
      <c r="BK256" s="188">
        <f t="shared" si="79"/>
        <v>0</v>
      </c>
      <c r="BL256" s="14" t="s">
        <v>90</v>
      </c>
      <c r="BM256" s="186" t="s">
        <v>479</v>
      </c>
    </row>
    <row r="257" spans="1:65" s="2" customFormat="1" ht="24.25" customHeight="1">
      <c r="A257" s="31"/>
      <c r="B257" s="32"/>
      <c r="C257" s="175" t="s">
        <v>482</v>
      </c>
      <c r="D257" s="175" t="s">
        <v>146</v>
      </c>
      <c r="E257" s="176" t="s">
        <v>483</v>
      </c>
      <c r="F257" s="177" t="s">
        <v>484</v>
      </c>
      <c r="G257" s="178" t="s">
        <v>192</v>
      </c>
      <c r="H257" s="179">
        <v>11</v>
      </c>
      <c r="I257" s="180"/>
      <c r="J257" s="179">
        <f t="shared" si="70"/>
        <v>0</v>
      </c>
      <c r="K257" s="181"/>
      <c r="L257" s="36"/>
      <c r="M257" s="182" t="s">
        <v>1</v>
      </c>
      <c r="N257" s="183" t="s">
        <v>41</v>
      </c>
      <c r="O257" s="68"/>
      <c r="P257" s="184">
        <f t="shared" si="71"/>
        <v>0</v>
      </c>
      <c r="Q257" s="184">
        <v>0</v>
      </c>
      <c r="R257" s="184">
        <f t="shared" si="72"/>
        <v>0</v>
      </c>
      <c r="S257" s="184">
        <v>0</v>
      </c>
      <c r="T257" s="184">
        <f t="shared" si="73"/>
        <v>0</v>
      </c>
      <c r="U257" s="185" t="s">
        <v>1</v>
      </c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R257" s="186" t="s">
        <v>90</v>
      </c>
      <c r="AT257" s="186" t="s">
        <v>146</v>
      </c>
      <c r="AU257" s="186" t="s">
        <v>80</v>
      </c>
      <c r="AY257" s="14" t="s">
        <v>145</v>
      </c>
      <c r="BE257" s="187">
        <f t="shared" si="74"/>
        <v>0</v>
      </c>
      <c r="BF257" s="187">
        <f t="shared" si="75"/>
        <v>0</v>
      </c>
      <c r="BG257" s="187">
        <f t="shared" si="76"/>
        <v>0</v>
      </c>
      <c r="BH257" s="187">
        <f t="shared" si="77"/>
        <v>0</v>
      </c>
      <c r="BI257" s="187">
        <f t="shared" si="78"/>
        <v>0</v>
      </c>
      <c r="BJ257" s="14" t="s">
        <v>84</v>
      </c>
      <c r="BK257" s="188">
        <f t="shared" si="79"/>
        <v>0</v>
      </c>
      <c r="BL257" s="14" t="s">
        <v>90</v>
      </c>
      <c r="BM257" s="186" t="s">
        <v>482</v>
      </c>
    </row>
    <row r="258" spans="1:65" s="2" customFormat="1" ht="24.25" customHeight="1">
      <c r="A258" s="31"/>
      <c r="B258" s="32"/>
      <c r="C258" s="175" t="s">
        <v>485</v>
      </c>
      <c r="D258" s="175" t="s">
        <v>146</v>
      </c>
      <c r="E258" s="176" t="s">
        <v>486</v>
      </c>
      <c r="F258" s="177" t="s">
        <v>487</v>
      </c>
      <c r="G258" s="178" t="s">
        <v>192</v>
      </c>
      <c r="H258" s="179">
        <v>8</v>
      </c>
      <c r="I258" s="180"/>
      <c r="J258" s="179">
        <f t="shared" si="70"/>
        <v>0</v>
      </c>
      <c r="K258" s="181"/>
      <c r="L258" s="36"/>
      <c r="M258" s="182" t="s">
        <v>1</v>
      </c>
      <c r="N258" s="183" t="s">
        <v>41</v>
      </c>
      <c r="O258" s="68"/>
      <c r="P258" s="184">
        <f t="shared" si="71"/>
        <v>0</v>
      </c>
      <c r="Q258" s="184">
        <v>0</v>
      </c>
      <c r="R258" s="184">
        <f t="shared" si="72"/>
        <v>0</v>
      </c>
      <c r="S258" s="184">
        <v>0</v>
      </c>
      <c r="T258" s="184">
        <f t="shared" si="73"/>
        <v>0</v>
      </c>
      <c r="U258" s="185" t="s">
        <v>1</v>
      </c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R258" s="186" t="s">
        <v>90</v>
      </c>
      <c r="AT258" s="186" t="s">
        <v>146</v>
      </c>
      <c r="AU258" s="186" t="s">
        <v>80</v>
      </c>
      <c r="AY258" s="14" t="s">
        <v>145</v>
      </c>
      <c r="BE258" s="187">
        <f t="shared" si="74"/>
        <v>0</v>
      </c>
      <c r="BF258" s="187">
        <f t="shared" si="75"/>
        <v>0</v>
      </c>
      <c r="BG258" s="187">
        <f t="shared" si="76"/>
        <v>0</v>
      </c>
      <c r="BH258" s="187">
        <f t="shared" si="77"/>
        <v>0</v>
      </c>
      <c r="BI258" s="187">
        <f t="shared" si="78"/>
        <v>0</v>
      </c>
      <c r="BJ258" s="14" t="s">
        <v>84</v>
      </c>
      <c r="BK258" s="188">
        <f t="shared" si="79"/>
        <v>0</v>
      </c>
      <c r="BL258" s="14" t="s">
        <v>90</v>
      </c>
      <c r="BM258" s="186" t="s">
        <v>485</v>
      </c>
    </row>
    <row r="259" spans="1:65" s="2" customFormat="1" ht="24.25" customHeight="1">
      <c r="A259" s="31"/>
      <c r="B259" s="32"/>
      <c r="C259" s="175" t="s">
        <v>488</v>
      </c>
      <c r="D259" s="175" t="s">
        <v>146</v>
      </c>
      <c r="E259" s="176" t="s">
        <v>489</v>
      </c>
      <c r="F259" s="177" t="s">
        <v>490</v>
      </c>
      <c r="G259" s="178" t="s">
        <v>192</v>
      </c>
      <c r="H259" s="179">
        <v>4</v>
      </c>
      <c r="I259" s="180"/>
      <c r="J259" s="179">
        <f t="shared" si="70"/>
        <v>0</v>
      </c>
      <c r="K259" s="181"/>
      <c r="L259" s="36"/>
      <c r="M259" s="182" t="s">
        <v>1</v>
      </c>
      <c r="N259" s="183" t="s">
        <v>41</v>
      </c>
      <c r="O259" s="68"/>
      <c r="P259" s="184">
        <f t="shared" si="71"/>
        <v>0</v>
      </c>
      <c r="Q259" s="184">
        <v>0</v>
      </c>
      <c r="R259" s="184">
        <f t="shared" si="72"/>
        <v>0</v>
      </c>
      <c r="S259" s="184">
        <v>0</v>
      </c>
      <c r="T259" s="184">
        <f t="shared" si="73"/>
        <v>0</v>
      </c>
      <c r="U259" s="185" t="s">
        <v>1</v>
      </c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R259" s="186" t="s">
        <v>90</v>
      </c>
      <c r="AT259" s="186" t="s">
        <v>146</v>
      </c>
      <c r="AU259" s="186" t="s">
        <v>80</v>
      </c>
      <c r="AY259" s="14" t="s">
        <v>145</v>
      </c>
      <c r="BE259" s="187">
        <f t="shared" si="74"/>
        <v>0</v>
      </c>
      <c r="BF259" s="187">
        <f t="shared" si="75"/>
        <v>0</v>
      </c>
      <c r="BG259" s="187">
        <f t="shared" si="76"/>
        <v>0</v>
      </c>
      <c r="BH259" s="187">
        <f t="shared" si="77"/>
        <v>0</v>
      </c>
      <c r="BI259" s="187">
        <f t="shared" si="78"/>
        <v>0</v>
      </c>
      <c r="BJ259" s="14" t="s">
        <v>84</v>
      </c>
      <c r="BK259" s="188">
        <f t="shared" si="79"/>
        <v>0</v>
      </c>
      <c r="BL259" s="14" t="s">
        <v>90</v>
      </c>
      <c r="BM259" s="186" t="s">
        <v>488</v>
      </c>
    </row>
    <row r="260" spans="1:65" s="2" customFormat="1" ht="24.25" customHeight="1">
      <c r="A260" s="31"/>
      <c r="B260" s="32"/>
      <c r="C260" s="189" t="s">
        <v>491</v>
      </c>
      <c r="D260" s="189" t="s">
        <v>226</v>
      </c>
      <c r="E260" s="190" t="s">
        <v>492</v>
      </c>
      <c r="F260" s="191" t="s">
        <v>493</v>
      </c>
      <c r="G260" s="192" t="s">
        <v>306</v>
      </c>
      <c r="H260" s="193">
        <v>28.9</v>
      </c>
      <c r="I260" s="194"/>
      <c r="J260" s="193">
        <f t="shared" si="70"/>
        <v>0</v>
      </c>
      <c r="K260" s="195"/>
      <c r="L260" s="196"/>
      <c r="M260" s="197" t="s">
        <v>1</v>
      </c>
      <c r="N260" s="198" t="s">
        <v>41</v>
      </c>
      <c r="O260" s="68"/>
      <c r="P260" s="184">
        <f t="shared" si="71"/>
        <v>0</v>
      </c>
      <c r="Q260" s="184">
        <v>0</v>
      </c>
      <c r="R260" s="184">
        <f t="shared" si="72"/>
        <v>0</v>
      </c>
      <c r="S260" s="184">
        <v>0</v>
      </c>
      <c r="T260" s="184">
        <f t="shared" si="73"/>
        <v>0</v>
      </c>
      <c r="U260" s="185" t="s">
        <v>1</v>
      </c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R260" s="186" t="s">
        <v>229</v>
      </c>
      <c r="AT260" s="186" t="s">
        <v>226</v>
      </c>
      <c r="AU260" s="186" t="s">
        <v>80</v>
      </c>
      <c r="AY260" s="14" t="s">
        <v>145</v>
      </c>
      <c r="BE260" s="187">
        <f t="shared" si="74"/>
        <v>0</v>
      </c>
      <c r="BF260" s="187">
        <f t="shared" si="75"/>
        <v>0</v>
      </c>
      <c r="BG260" s="187">
        <f t="shared" si="76"/>
        <v>0</v>
      </c>
      <c r="BH260" s="187">
        <f t="shared" si="77"/>
        <v>0</v>
      </c>
      <c r="BI260" s="187">
        <f t="shared" si="78"/>
        <v>0</v>
      </c>
      <c r="BJ260" s="14" t="s">
        <v>84</v>
      </c>
      <c r="BK260" s="188">
        <f t="shared" si="79"/>
        <v>0</v>
      </c>
      <c r="BL260" s="14" t="s">
        <v>90</v>
      </c>
      <c r="BM260" s="186" t="s">
        <v>491</v>
      </c>
    </row>
    <row r="261" spans="1:65" s="2" customFormat="1" ht="24.25" customHeight="1">
      <c r="A261" s="31"/>
      <c r="B261" s="32"/>
      <c r="C261" s="189" t="s">
        <v>494</v>
      </c>
      <c r="D261" s="189" t="s">
        <v>226</v>
      </c>
      <c r="E261" s="190" t="s">
        <v>495</v>
      </c>
      <c r="F261" s="191" t="s">
        <v>496</v>
      </c>
      <c r="G261" s="192" t="s">
        <v>192</v>
      </c>
      <c r="H261" s="193">
        <v>23</v>
      </c>
      <c r="I261" s="194"/>
      <c r="J261" s="193">
        <f t="shared" si="70"/>
        <v>0</v>
      </c>
      <c r="K261" s="195"/>
      <c r="L261" s="196"/>
      <c r="M261" s="197" t="s">
        <v>1</v>
      </c>
      <c r="N261" s="198" t="s">
        <v>41</v>
      </c>
      <c r="O261" s="68"/>
      <c r="P261" s="184">
        <f t="shared" si="71"/>
        <v>0</v>
      </c>
      <c r="Q261" s="184">
        <v>0</v>
      </c>
      <c r="R261" s="184">
        <f t="shared" si="72"/>
        <v>0</v>
      </c>
      <c r="S261" s="184">
        <v>0</v>
      </c>
      <c r="T261" s="184">
        <f t="shared" si="73"/>
        <v>0</v>
      </c>
      <c r="U261" s="185" t="s">
        <v>1</v>
      </c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R261" s="186" t="s">
        <v>229</v>
      </c>
      <c r="AT261" s="186" t="s">
        <v>226</v>
      </c>
      <c r="AU261" s="186" t="s">
        <v>80</v>
      </c>
      <c r="AY261" s="14" t="s">
        <v>145</v>
      </c>
      <c r="BE261" s="187">
        <f t="shared" si="74"/>
        <v>0</v>
      </c>
      <c r="BF261" s="187">
        <f t="shared" si="75"/>
        <v>0</v>
      </c>
      <c r="BG261" s="187">
        <f t="shared" si="76"/>
        <v>0</v>
      </c>
      <c r="BH261" s="187">
        <f t="shared" si="77"/>
        <v>0</v>
      </c>
      <c r="BI261" s="187">
        <f t="shared" si="78"/>
        <v>0</v>
      </c>
      <c r="BJ261" s="14" t="s">
        <v>84</v>
      </c>
      <c r="BK261" s="188">
        <f t="shared" si="79"/>
        <v>0</v>
      </c>
      <c r="BL261" s="14" t="s">
        <v>90</v>
      </c>
      <c r="BM261" s="186" t="s">
        <v>494</v>
      </c>
    </row>
    <row r="262" spans="1:65" s="2" customFormat="1" ht="14.5" customHeight="1">
      <c r="A262" s="31"/>
      <c r="B262" s="32"/>
      <c r="C262" s="175" t="s">
        <v>497</v>
      </c>
      <c r="D262" s="175" t="s">
        <v>146</v>
      </c>
      <c r="E262" s="176" t="s">
        <v>498</v>
      </c>
      <c r="F262" s="177" t="s">
        <v>499</v>
      </c>
      <c r="G262" s="178" t="s">
        <v>192</v>
      </c>
      <c r="H262" s="179">
        <v>41</v>
      </c>
      <c r="I262" s="180"/>
      <c r="J262" s="179">
        <f t="shared" si="70"/>
        <v>0</v>
      </c>
      <c r="K262" s="181"/>
      <c r="L262" s="36"/>
      <c r="M262" s="182" t="s">
        <v>1</v>
      </c>
      <c r="N262" s="183" t="s">
        <v>41</v>
      </c>
      <c r="O262" s="68"/>
      <c r="P262" s="184">
        <f t="shared" si="71"/>
        <v>0</v>
      </c>
      <c r="Q262" s="184">
        <v>0</v>
      </c>
      <c r="R262" s="184">
        <f t="shared" si="72"/>
        <v>0</v>
      </c>
      <c r="S262" s="184">
        <v>0</v>
      </c>
      <c r="T262" s="184">
        <f t="shared" si="73"/>
        <v>0</v>
      </c>
      <c r="U262" s="185" t="s">
        <v>1</v>
      </c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R262" s="186" t="s">
        <v>90</v>
      </c>
      <c r="AT262" s="186" t="s">
        <v>146</v>
      </c>
      <c r="AU262" s="186" t="s">
        <v>80</v>
      </c>
      <c r="AY262" s="14" t="s">
        <v>145</v>
      </c>
      <c r="BE262" s="187">
        <f t="shared" si="74"/>
        <v>0</v>
      </c>
      <c r="BF262" s="187">
        <f t="shared" si="75"/>
        <v>0</v>
      </c>
      <c r="BG262" s="187">
        <f t="shared" si="76"/>
        <v>0</v>
      </c>
      <c r="BH262" s="187">
        <f t="shared" si="77"/>
        <v>0</v>
      </c>
      <c r="BI262" s="187">
        <f t="shared" si="78"/>
        <v>0</v>
      </c>
      <c r="BJ262" s="14" t="s">
        <v>84</v>
      </c>
      <c r="BK262" s="188">
        <f t="shared" si="79"/>
        <v>0</v>
      </c>
      <c r="BL262" s="14" t="s">
        <v>90</v>
      </c>
      <c r="BM262" s="186" t="s">
        <v>497</v>
      </c>
    </row>
    <row r="263" spans="1:65" s="2" customFormat="1" ht="37.950000000000003" customHeight="1">
      <c r="A263" s="31"/>
      <c r="B263" s="32"/>
      <c r="C263" s="189" t="s">
        <v>500</v>
      </c>
      <c r="D263" s="189" t="s">
        <v>226</v>
      </c>
      <c r="E263" s="190" t="s">
        <v>501</v>
      </c>
      <c r="F263" s="191" t="s">
        <v>502</v>
      </c>
      <c r="G263" s="192" t="s">
        <v>192</v>
      </c>
      <c r="H263" s="193">
        <v>4</v>
      </c>
      <c r="I263" s="194"/>
      <c r="J263" s="193">
        <f t="shared" si="70"/>
        <v>0</v>
      </c>
      <c r="K263" s="195"/>
      <c r="L263" s="196"/>
      <c r="M263" s="197" t="s">
        <v>1</v>
      </c>
      <c r="N263" s="198" t="s">
        <v>41</v>
      </c>
      <c r="O263" s="68"/>
      <c r="P263" s="184">
        <f t="shared" si="71"/>
        <v>0</v>
      </c>
      <c r="Q263" s="184">
        <v>0</v>
      </c>
      <c r="R263" s="184">
        <f t="shared" si="72"/>
        <v>0</v>
      </c>
      <c r="S263" s="184">
        <v>0</v>
      </c>
      <c r="T263" s="184">
        <f t="shared" si="73"/>
        <v>0</v>
      </c>
      <c r="U263" s="185" t="s">
        <v>1</v>
      </c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R263" s="186" t="s">
        <v>229</v>
      </c>
      <c r="AT263" s="186" t="s">
        <v>226</v>
      </c>
      <c r="AU263" s="186" t="s">
        <v>80</v>
      </c>
      <c r="AY263" s="14" t="s">
        <v>145</v>
      </c>
      <c r="BE263" s="187">
        <f t="shared" si="74"/>
        <v>0</v>
      </c>
      <c r="BF263" s="187">
        <f t="shared" si="75"/>
        <v>0</v>
      </c>
      <c r="BG263" s="187">
        <f t="shared" si="76"/>
        <v>0</v>
      </c>
      <c r="BH263" s="187">
        <f t="shared" si="77"/>
        <v>0</v>
      </c>
      <c r="BI263" s="187">
        <f t="shared" si="78"/>
        <v>0</v>
      </c>
      <c r="BJ263" s="14" t="s">
        <v>84</v>
      </c>
      <c r="BK263" s="188">
        <f t="shared" si="79"/>
        <v>0</v>
      </c>
      <c r="BL263" s="14" t="s">
        <v>90</v>
      </c>
      <c r="BM263" s="186" t="s">
        <v>500</v>
      </c>
    </row>
    <row r="264" spans="1:65" s="2" customFormat="1" ht="37.950000000000003" customHeight="1">
      <c r="A264" s="31"/>
      <c r="B264" s="32"/>
      <c r="C264" s="189" t="s">
        <v>503</v>
      </c>
      <c r="D264" s="189" t="s">
        <v>226</v>
      </c>
      <c r="E264" s="190" t="s">
        <v>504</v>
      </c>
      <c r="F264" s="191" t="s">
        <v>505</v>
      </c>
      <c r="G264" s="192" t="s">
        <v>192</v>
      </c>
      <c r="H264" s="193">
        <v>12</v>
      </c>
      <c r="I264" s="194"/>
      <c r="J264" s="193">
        <f t="shared" si="70"/>
        <v>0</v>
      </c>
      <c r="K264" s="195"/>
      <c r="L264" s="196"/>
      <c r="M264" s="197" t="s">
        <v>1</v>
      </c>
      <c r="N264" s="198" t="s">
        <v>41</v>
      </c>
      <c r="O264" s="68"/>
      <c r="P264" s="184">
        <f t="shared" si="71"/>
        <v>0</v>
      </c>
      <c r="Q264" s="184">
        <v>0</v>
      </c>
      <c r="R264" s="184">
        <f t="shared" si="72"/>
        <v>0</v>
      </c>
      <c r="S264" s="184">
        <v>0</v>
      </c>
      <c r="T264" s="184">
        <f t="shared" si="73"/>
        <v>0</v>
      </c>
      <c r="U264" s="185" t="s">
        <v>1</v>
      </c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R264" s="186" t="s">
        <v>229</v>
      </c>
      <c r="AT264" s="186" t="s">
        <v>226</v>
      </c>
      <c r="AU264" s="186" t="s">
        <v>80</v>
      </c>
      <c r="AY264" s="14" t="s">
        <v>145</v>
      </c>
      <c r="BE264" s="187">
        <f t="shared" si="74"/>
        <v>0</v>
      </c>
      <c r="BF264" s="187">
        <f t="shared" si="75"/>
        <v>0</v>
      </c>
      <c r="BG264" s="187">
        <f t="shared" si="76"/>
        <v>0</v>
      </c>
      <c r="BH264" s="187">
        <f t="shared" si="77"/>
        <v>0</v>
      </c>
      <c r="BI264" s="187">
        <f t="shared" si="78"/>
        <v>0</v>
      </c>
      <c r="BJ264" s="14" t="s">
        <v>84</v>
      </c>
      <c r="BK264" s="188">
        <f t="shared" si="79"/>
        <v>0</v>
      </c>
      <c r="BL264" s="14" t="s">
        <v>90</v>
      </c>
      <c r="BM264" s="186" t="s">
        <v>503</v>
      </c>
    </row>
    <row r="265" spans="1:65" s="2" customFormat="1" ht="14.5" customHeight="1">
      <c r="A265" s="31"/>
      <c r="B265" s="32"/>
      <c r="C265" s="175" t="s">
        <v>506</v>
      </c>
      <c r="D265" s="175" t="s">
        <v>146</v>
      </c>
      <c r="E265" s="176" t="s">
        <v>507</v>
      </c>
      <c r="F265" s="177" t="s">
        <v>508</v>
      </c>
      <c r="G265" s="178" t="s">
        <v>192</v>
      </c>
      <c r="H265" s="179">
        <v>4</v>
      </c>
      <c r="I265" s="180"/>
      <c r="J265" s="179">
        <f t="shared" si="70"/>
        <v>0</v>
      </c>
      <c r="K265" s="181"/>
      <c r="L265" s="36"/>
      <c r="M265" s="182" t="s">
        <v>1</v>
      </c>
      <c r="N265" s="183" t="s">
        <v>41</v>
      </c>
      <c r="O265" s="68"/>
      <c r="P265" s="184">
        <f t="shared" si="71"/>
        <v>0</v>
      </c>
      <c r="Q265" s="184">
        <v>0</v>
      </c>
      <c r="R265" s="184">
        <f t="shared" si="72"/>
        <v>0</v>
      </c>
      <c r="S265" s="184">
        <v>0</v>
      </c>
      <c r="T265" s="184">
        <f t="shared" si="73"/>
        <v>0</v>
      </c>
      <c r="U265" s="185" t="s">
        <v>1</v>
      </c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R265" s="186" t="s">
        <v>90</v>
      </c>
      <c r="AT265" s="186" t="s">
        <v>146</v>
      </c>
      <c r="AU265" s="186" t="s">
        <v>80</v>
      </c>
      <c r="AY265" s="14" t="s">
        <v>145</v>
      </c>
      <c r="BE265" s="187">
        <f t="shared" si="74"/>
        <v>0</v>
      </c>
      <c r="BF265" s="187">
        <f t="shared" si="75"/>
        <v>0</v>
      </c>
      <c r="BG265" s="187">
        <f t="shared" si="76"/>
        <v>0</v>
      </c>
      <c r="BH265" s="187">
        <f t="shared" si="77"/>
        <v>0</v>
      </c>
      <c r="BI265" s="187">
        <f t="shared" si="78"/>
        <v>0</v>
      </c>
      <c r="BJ265" s="14" t="s">
        <v>84</v>
      </c>
      <c r="BK265" s="188">
        <f t="shared" si="79"/>
        <v>0</v>
      </c>
      <c r="BL265" s="14" t="s">
        <v>90</v>
      </c>
      <c r="BM265" s="186" t="s">
        <v>509</v>
      </c>
    </row>
    <row r="266" spans="1:65" s="2" customFormat="1" ht="14.5" customHeight="1">
      <c r="A266" s="31"/>
      <c r="B266" s="32"/>
      <c r="C266" s="189" t="s">
        <v>510</v>
      </c>
      <c r="D266" s="189" t="s">
        <v>226</v>
      </c>
      <c r="E266" s="190" t="s">
        <v>511</v>
      </c>
      <c r="F266" s="191" t="s">
        <v>512</v>
      </c>
      <c r="G266" s="192" t="s">
        <v>192</v>
      </c>
      <c r="H266" s="193">
        <v>4</v>
      </c>
      <c r="I266" s="194"/>
      <c r="J266" s="193">
        <f t="shared" si="70"/>
        <v>0</v>
      </c>
      <c r="K266" s="195"/>
      <c r="L266" s="196"/>
      <c r="M266" s="197" t="s">
        <v>1</v>
      </c>
      <c r="N266" s="198" t="s">
        <v>41</v>
      </c>
      <c r="O266" s="68"/>
      <c r="P266" s="184">
        <f t="shared" si="71"/>
        <v>0</v>
      </c>
      <c r="Q266" s="184">
        <v>2.5000000000000001E-3</v>
      </c>
      <c r="R266" s="184">
        <f t="shared" si="72"/>
        <v>0.01</v>
      </c>
      <c r="S266" s="184">
        <v>0</v>
      </c>
      <c r="T266" s="184">
        <f t="shared" si="73"/>
        <v>0</v>
      </c>
      <c r="U266" s="185" t="s">
        <v>1</v>
      </c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R266" s="186" t="s">
        <v>229</v>
      </c>
      <c r="AT266" s="186" t="s">
        <v>226</v>
      </c>
      <c r="AU266" s="186" t="s">
        <v>80</v>
      </c>
      <c r="AY266" s="14" t="s">
        <v>145</v>
      </c>
      <c r="BE266" s="187">
        <f t="shared" si="74"/>
        <v>0</v>
      </c>
      <c r="BF266" s="187">
        <f t="shared" si="75"/>
        <v>0</v>
      </c>
      <c r="BG266" s="187">
        <f t="shared" si="76"/>
        <v>0</v>
      </c>
      <c r="BH266" s="187">
        <f t="shared" si="77"/>
        <v>0</v>
      </c>
      <c r="BI266" s="187">
        <f t="shared" si="78"/>
        <v>0</v>
      </c>
      <c r="BJ266" s="14" t="s">
        <v>84</v>
      </c>
      <c r="BK266" s="188">
        <f t="shared" si="79"/>
        <v>0</v>
      </c>
      <c r="BL266" s="14" t="s">
        <v>90</v>
      </c>
      <c r="BM266" s="186" t="s">
        <v>513</v>
      </c>
    </row>
    <row r="267" spans="1:65" s="2" customFormat="1" ht="14.5" customHeight="1">
      <c r="A267" s="31"/>
      <c r="B267" s="32"/>
      <c r="C267" s="189" t="s">
        <v>514</v>
      </c>
      <c r="D267" s="189" t="s">
        <v>226</v>
      </c>
      <c r="E267" s="190" t="s">
        <v>515</v>
      </c>
      <c r="F267" s="191" t="s">
        <v>516</v>
      </c>
      <c r="G267" s="192" t="s">
        <v>192</v>
      </c>
      <c r="H267" s="193">
        <v>4</v>
      </c>
      <c r="I267" s="194"/>
      <c r="J267" s="193">
        <f t="shared" si="70"/>
        <v>0</v>
      </c>
      <c r="K267" s="195"/>
      <c r="L267" s="196"/>
      <c r="M267" s="197" t="s">
        <v>1</v>
      </c>
      <c r="N267" s="198" t="s">
        <v>41</v>
      </c>
      <c r="O267" s="68"/>
      <c r="P267" s="184">
        <f t="shared" si="71"/>
        <v>0</v>
      </c>
      <c r="Q267" s="184">
        <v>2.5000000000000001E-3</v>
      </c>
      <c r="R267" s="184">
        <f t="shared" si="72"/>
        <v>0.01</v>
      </c>
      <c r="S267" s="184">
        <v>0</v>
      </c>
      <c r="T267" s="184">
        <f t="shared" si="73"/>
        <v>0</v>
      </c>
      <c r="U267" s="185" t="s">
        <v>1</v>
      </c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R267" s="186" t="s">
        <v>229</v>
      </c>
      <c r="AT267" s="186" t="s">
        <v>226</v>
      </c>
      <c r="AU267" s="186" t="s">
        <v>80</v>
      </c>
      <c r="AY267" s="14" t="s">
        <v>145</v>
      </c>
      <c r="BE267" s="187">
        <f t="shared" si="74"/>
        <v>0</v>
      </c>
      <c r="BF267" s="187">
        <f t="shared" si="75"/>
        <v>0</v>
      </c>
      <c r="BG267" s="187">
        <f t="shared" si="76"/>
        <v>0</v>
      </c>
      <c r="BH267" s="187">
        <f t="shared" si="77"/>
        <v>0</v>
      </c>
      <c r="BI267" s="187">
        <f t="shared" si="78"/>
        <v>0</v>
      </c>
      <c r="BJ267" s="14" t="s">
        <v>84</v>
      </c>
      <c r="BK267" s="188">
        <f t="shared" si="79"/>
        <v>0</v>
      </c>
      <c r="BL267" s="14" t="s">
        <v>90</v>
      </c>
      <c r="BM267" s="186" t="s">
        <v>517</v>
      </c>
    </row>
    <row r="268" spans="1:65" s="2" customFormat="1" ht="14.5" customHeight="1">
      <c r="A268" s="31"/>
      <c r="B268" s="32"/>
      <c r="C268" s="189" t="s">
        <v>518</v>
      </c>
      <c r="D268" s="189" t="s">
        <v>226</v>
      </c>
      <c r="E268" s="190" t="s">
        <v>519</v>
      </c>
      <c r="F268" s="191" t="s">
        <v>520</v>
      </c>
      <c r="G268" s="192" t="s">
        <v>192</v>
      </c>
      <c r="H268" s="193">
        <v>4</v>
      </c>
      <c r="I268" s="194"/>
      <c r="J268" s="193">
        <f t="shared" si="70"/>
        <v>0</v>
      </c>
      <c r="K268" s="195"/>
      <c r="L268" s="196"/>
      <c r="M268" s="197" t="s">
        <v>1</v>
      </c>
      <c r="N268" s="198" t="s">
        <v>41</v>
      </c>
      <c r="O268" s="68"/>
      <c r="P268" s="184">
        <f t="shared" si="71"/>
        <v>0</v>
      </c>
      <c r="Q268" s="184">
        <v>2.5000000000000001E-3</v>
      </c>
      <c r="R268" s="184">
        <f t="shared" si="72"/>
        <v>0.01</v>
      </c>
      <c r="S268" s="184">
        <v>0</v>
      </c>
      <c r="T268" s="184">
        <f t="shared" si="73"/>
        <v>0</v>
      </c>
      <c r="U268" s="185" t="s">
        <v>1</v>
      </c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R268" s="186" t="s">
        <v>229</v>
      </c>
      <c r="AT268" s="186" t="s">
        <v>226</v>
      </c>
      <c r="AU268" s="186" t="s">
        <v>80</v>
      </c>
      <c r="AY268" s="14" t="s">
        <v>145</v>
      </c>
      <c r="BE268" s="187">
        <f t="shared" si="74"/>
        <v>0</v>
      </c>
      <c r="BF268" s="187">
        <f t="shared" si="75"/>
        <v>0</v>
      </c>
      <c r="BG268" s="187">
        <f t="shared" si="76"/>
        <v>0</v>
      </c>
      <c r="BH268" s="187">
        <f t="shared" si="77"/>
        <v>0</v>
      </c>
      <c r="BI268" s="187">
        <f t="shared" si="78"/>
        <v>0</v>
      </c>
      <c r="BJ268" s="14" t="s">
        <v>84</v>
      </c>
      <c r="BK268" s="188">
        <f t="shared" si="79"/>
        <v>0</v>
      </c>
      <c r="BL268" s="14" t="s">
        <v>90</v>
      </c>
      <c r="BM268" s="186" t="s">
        <v>521</v>
      </c>
    </row>
    <row r="269" spans="1:65" s="2" customFormat="1" ht="24.25" customHeight="1">
      <c r="A269" s="31"/>
      <c r="B269" s="32"/>
      <c r="C269" s="175" t="s">
        <v>522</v>
      </c>
      <c r="D269" s="175" t="s">
        <v>146</v>
      </c>
      <c r="E269" s="176" t="s">
        <v>523</v>
      </c>
      <c r="F269" s="177" t="s">
        <v>524</v>
      </c>
      <c r="G269" s="178" t="s">
        <v>365</v>
      </c>
      <c r="H269" s="180"/>
      <c r="I269" s="180"/>
      <c r="J269" s="179">
        <f t="shared" si="70"/>
        <v>0</v>
      </c>
      <c r="K269" s="181"/>
      <c r="L269" s="36"/>
      <c r="M269" s="182" t="s">
        <v>1</v>
      </c>
      <c r="N269" s="183" t="s">
        <v>41</v>
      </c>
      <c r="O269" s="68"/>
      <c r="P269" s="184">
        <f t="shared" si="71"/>
        <v>0</v>
      </c>
      <c r="Q269" s="184">
        <v>0</v>
      </c>
      <c r="R269" s="184">
        <f t="shared" si="72"/>
        <v>0</v>
      </c>
      <c r="S269" s="184">
        <v>0</v>
      </c>
      <c r="T269" s="184">
        <f t="shared" si="73"/>
        <v>0</v>
      </c>
      <c r="U269" s="185" t="s">
        <v>1</v>
      </c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R269" s="186" t="s">
        <v>90</v>
      </c>
      <c r="AT269" s="186" t="s">
        <v>146</v>
      </c>
      <c r="AU269" s="186" t="s">
        <v>80</v>
      </c>
      <c r="AY269" s="14" t="s">
        <v>145</v>
      </c>
      <c r="BE269" s="187">
        <f t="shared" si="74"/>
        <v>0</v>
      </c>
      <c r="BF269" s="187">
        <f t="shared" si="75"/>
        <v>0</v>
      </c>
      <c r="BG269" s="187">
        <f t="shared" si="76"/>
        <v>0</v>
      </c>
      <c r="BH269" s="187">
        <f t="shared" si="77"/>
        <v>0</v>
      </c>
      <c r="BI269" s="187">
        <f t="shared" si="78"/>
        <v>0</v>
      </c>
      <c r="BJ269" s="14" t="s">
        <v>84</v>
      </c>
      <c r="BK269" s="188">
        <f t="shared" si="79"/>
        <v>0</v>
      </c>
      <c r="BL269" s="14" t="s">
        <v>90</v>
      </c>
      <c r="BM269" s="186" t="s">
        <v>522</v>
      </c>
    </row>
    <row r="270" spans="1:65" s="11" customFormat="1" ht="25.95" customHeight="1">
      <c r="B270" s="161"/>
      <c r="C270" s="162"/>
      <c r="D270" s="163" t="s">
        <v>74</v>
      </c>
      <c r="E270" s="164" t="s">
        <v>525</v>
      </c>
      <c r="F270" s="164" t="s">
        <v>526</v>
      </c>
      <c r="G270" s="162"/>
      <c r="H270" s="162"/>
      <c r="I270" s="165"/>
      <c r="J270" s="166">
        <f>BK270</f>
        <v>0</v>
      </c>
      <c r="K270" s="162"/>
      <c r="L270" s="167"/>
      <c r="M270" s="168"/>
      <c r="N270" s="169"/>
      <c r="O270" s="169"/>
      <c r="P270" s="170">
        <f>SUM(P271:P273)</f>
        <v>0</v>
      </c>
      <c r="Q270" s="169"/>
      <c r="R270" s="170">
        <f>SUM(R271:R273)</f>
        <v>0</v>
      </c>
      <c r="S270" s="169"/>
      <c r="T270" s="170">
        <f>SUM(T271:T273)</f>
        <v>0</v>
      </c>
      <c r="U270" s="171"/>
      <c r="AR270" s="172" t="s">
        <v>80</v>
      </c>
      <c r="AT270" s="173" t="s">
        <v>74</v>
      </c>
      <c r="AU270" s="173" t="s">
        <v>75</v>
      </c>
      <c r="AY270" s="172" t="s">
        <v>145</v>
      </c>
      <c r="BK270" s="174">
        <f>SUM(BK271:BK273)</f>
        <v>0</v>
      </c>
    </row>
    <row r="271" spans="1:65" s="2" customFormat="1" ht="24.25" customHeight="1">
      <c r="A271" s="31"/>
      <c r="B271" s="32"/>
      <c r="C271" s="175" t="s">
        <v>527</v>
      </c>
      <c r="D271" s="175" t="s">
        <v>146</v>
      </c>
      <c r="E271" s="176" t="s">
        <v>528</v>
      </c>
      <c r="F271" s="177" t="s">
        <v>529</v>
      </c>
      <c r="G271" s="178" t="s">
        <v>209</v>
      </c>
      <c r="H271" s="179">
        <v>1</v>
      </c>
      <c r="I271" s="180"/>
      <c r="J271" s="179">
        <f>ROUND(I271*H271,3)</f>
        <v>0</v>
      </c>
      <c r="K271" s="181"/>
      <c r="L271" s="36"/>
      <c r="M271" s="182" t="s">
        <v>1</v>
      </c>
      <c r="N271" s="183" t="s">
        <v>41</v>
      </c>
      <c r="O271" s="68"/>
      <c r="P271" s="184">
        <f>O271*H271</f>
        <v>0</v>
      </c>
      <c r="Q271" s="184">
        <v>0</v>
      </c>
      <c r="R271" s="184">
        <f>Q271*H271</f>
        <v>0</v>
      </c>
      <c r="S271" s="184">
        <v>0</v>
      </c>
      <c r="T271" s="184">
        <f>S271*H271</f>
        <v>0</v>
      </c>
      <c r="U271" s="185" t="s">
        <v>1</v>
      </c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R271" s="186" t="s">
        <v>90</v>
      </c>
      <c r="AT271" s="186" t="s">
        <v>146</v>
      </c>
      <c r="AU271" s="186" t="s">
        <v>80</v>
      </c>
      <c r="AY271" s="14" t="s">
        <v>145</v>
      </c>
      <c r="BE271" s="187">
        <f>IF(N271="základná",J271,0)</f>
        <v>0</v>
      </c>
      <c r="BF271" s="187">
        <f>IF(N271="znížená",J271,0)</f>
        <v>0</v>
      </c>
      <c r="BG271" s="187">
        <f>IF(N271="zákl. prenesená",J271,0)</f>
        <v>0</v>
      </c>
      <c r="BH271" s="187">
        <f>IF(N271="zníž. prenesená",J271,0)</f>
        <v>0</v>
      </c>
      <c r="BI271" s="187">
        <f>IF(N271="nulová",J271,0)</f>
        <v>0</v>
      </c>
      <c r="BJ271" s="14" t="s">
        <v>84</v>
      </c>
      <c r="BK271" s="188">
        <f>ROUND(I271*H271,3)</f>
        <v>0</v>
      </c>
      <c r="BL271" s="14" t="s">
        <v>90</v>
      </c>
      <c r="BM271" s="186" t="s">
        <v>527</v>
      </c>
    </row>
    <row r="272" spans="1:65" s="2" customFormat="1" ht="24.25" customHeight="1">
      <c r="A272" s="31"/>
      <c r="B272" s="32"/>
      <c r="C272" s="189" t="s">
        <v>530</v>
      </c>
      <c r="D272" s="189" t="s">
        <v>226</v>
      </c>
      <c r="E272" s="190" t="s">
        <v>531</v>
      </c>
      <c r="F272" s="191" t="s">
        <v>532</v>
      </c>
      <c r="G272" s="192" t="s">
        <v>209</v>
      </c>
      <c r="H272" s="193">
        <v>1</v>
      </c>
      <c r="I272" s="194"/>
      <c r="J272" s="193">
        <f>ROUND(I272*H272,3)</f>
        <v>0</v>
      </c>
      <c r="K272" s="195"/>
      <c r="L272" s="196"/>
      <c r="M272" s="197" t="s">
        <v>1</v>
      </c>
      <c r="N272" s="198" t="s">
        <v>41</v>
      </c>
      <c r="O272" s="68"/>
      <c r="P272" s="184">
        <f>O272*H272</f>
        <v>0</v>
      </c>
      <c r="Q272" s="184">
        <v>0</v>
      </c>
      <c r="R272" s="184">
        <f>Q272*H272</f>
        <v>0</v>
      </c>
      <c r="S272" s="184">
        <v>0</v>
      </c>
      <c r="T272" s="184">
        <f>S272*H272</f>
        <v>0</v>
      </c>
      <c r="U272" s="185" t="s">
        <v>1</v>
      </c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R272" s="186" t="s">
        <v>229</v>
      </c>
      <c r="AT272" s="186" t="s">
        <v>226</v>
      </c>
      <c r="AU272" s="186" t="s">
        <v>80</v>
      </c>
      <c r="AY272" s="14" t="s">
        <v>145</v>
      </c>
      <c r="BE272" s="187">
        <f>IF(N272="základná",J272,0)</f>
        <v>0</v>
      </c>
      <c r="BF272" s="187">
        <f>IF(N272="znížená",J272,0)</f>
        <v>0</v>
      </c>
      <c r="BG272" s="187">
        <f>IF(N272="zákl. prenesená",J272,0)</f>
        <v>0</v>
      </c>
      <c r="BH272" s="187">
        <f>IF(N272="zníž. prenesená",J272,0)</f>
        <v>0</v>
      </c>
      <c r="BI272" s="187">
        <f>IF(N272="nulová",J272,0)</f>
        <v>0</v>
      </c>
      <c r="BJ272" s="14" t="s">
        <v>84</v>
      </c>
      <c r="BK272" s="188">
        <f>ROUND(I272*H272,3)</f>
        <v>0</v>
      </c>
      <c r="BL272" s="14" t="s">
        <v>90</v>
      </c>
      <c r="BM272" s="186" t="s">
        <v>530</v>
      </c>
    </row>
    <row r="273" spans="1:65" s="2" customFormat="1" ht="24.25" customHeight="1">
      <c r="A273" s="31"/>
      <c r="B273" s="32"/>
      <c r="C273" s="175" t="s">
        <v>533</v>
      </c>
      <c r="D273" s="175" t="s">
        <v>146</v>
      </c>
      <c r="E273" s="176" t="s">
        <v>534</v>
      </c>
      <c r="F273" s="177" t="s">
        <v>535</v>
      </c>
      <c r="G273" s="178" t="s">
        <v>365</v>
      </c>
      <c r="H273" s="180"/>
      <c r="I273" s="180"/>
      <c r="J273" s="179">
        <f>ROUND(I273*H273,3)</f>
        <v>0</v>
      </c>
      <c r="K273" s="181"/>
      <c r="L273" s="36"/>
      <c r="M273" s="182" t="s">
        <v>1</v>
      </c>
      <c r="N273" s="183" t="s">
        <v>41</v>
      </c>
      <c r="O273" s="68"/>
      <c r="P273" s="184">
        <f>O273*H273</f>
        <v>0</v>
      </c>
      <c r="Q273" s="184">
        <v>0</v>
      </c>
      <c r="R273" s="184">
        <f>Q273*H273</f>
        <v>0</v>
      </c>
      <c r="S273" s="184">
        <v>0</v>
      </c>
      <c r="T273" s="184">
        <f>S273*H273</f>
        <v>0</v>
      </c>
      <c r="U273" s="185" t="s">
        <v>1</v>
      </c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R273" s="186" t="s">
        <v>90</v>
      </c>
      <c r="AT273" s="186" t="s">
        <v>146</v>
      </c>
      <c r="AU273" s="186" t="s">
        <v>80</v>
      </c>
      <c r="AY273" s="14" t="s">
        <v>145</v>
      </c>
      <c r="BE273" s="187">
        <f>IF(N273="základná",J273,0)</f>
        <v>0</v>
      </c>
      <c r="BF273" s="187">
        <f>IF(N273="znížená",J273,0)</f>
        <v>0</v>
      </c>
      <c r="BG273" s="187">
        <f>IF(N273="zákl. prenesená",J273,0)</f>
        <v>0</v>
      </c>
      <c r="BH273" s="187">
        <f>IF(N273="zníž. prenesená",J273,0)</f>
        <v>0</v>
      </c>
      <c r="BI273" s="187">
        <f>IF(N273="nulová",J273,0)</f>
        <v>0</v>
      </c>
      <c r="BJ273" s="14" t="s">
        <v>84</v>
      </c>
      <c r="BK273" s="188">
        <f>ROUND(I273*H273,3)</f>
        <v>0</v>
      </c>
      <c r="BL273" s="14" t="s">
        <v>90</v>
      </c>
      <c r="BM273" s="186" t="s">
        <v>533</v>
      </c>
    </row>
    <row r="274" spans="1:65" s="11" customFormat="1" ht="25.95" customHeight="1">
      <c r="B274" s="161"/>
      <c r="C274" s="162"/>
      <c r="D274" s="163" t="s">
        <v>74</v>
      </c>
      <c r="E274" s="164" t="s">
        <v>536</v>
      </c>
      <c r="F274" s="164" t="s">
        <v>537</v>
      </c>
      <c r="G274" s="162"/>
      <c r="H274" s="162"/>
      <c r="I274" s="165"/>
      <c r="J274" s="166">
        <f>BK274</f>
        <v>0</v>
      </c>
      <c r="K274" s="162"/>
      <c r="L274" s="167"/>
      <c r="M274" s="168"/>
      <c r="N274" s="169"/>
      <c r="O274" s="169"/>
      <c r="P274" s="170">
        <f>SUM(P275:P277)</f>
        <v>0</v>
      </c>
      <c r="Q274" s="169"/>
      <c r="R274" s="170">
        <f>SUM(R275:R277)</f>
        <v>0</v>
      </c>
      <c r="S274" s="169"/>
      <c r="T274" s="170">
        <f>SUM(T275:T277)</f>
        <v>0</v>
      </c>
      <c r="U274" s="171"/>
      <c r="AR274" s="172" t="s">
        <v>80</v>
      </c>
      <c r="AT274" s="173" t="s">
        <v>74</v>
      </c>
      <c r="AU274" s="173" t="s">
        <v>75</v>
      </c>
      <c r="AY274" s="172" t="s">
        <v>145</v>
      </c>
      <c r="BK274" s="174">
        <f>SUM(BK275:BK277)</f>
        <v>0</v>
      </c>
    </row>
    <row r="275" spans="1:65" s="2" customFormat="1" ht="14.5" customHeight="1">
      <c r="A275" s="31"/>
      <c r="B275" s="32"/>
      <c r="C275" s="175" t="s">
        <v>538</v>
      </c>
      <c r="D275" s="175" t="s">
        <v>146</v>
      </c>
      <c r="E275" s="176" t="s">
        <v>539</v>
      </c>
      <c r="F275" s="177" t="s">
        <v>540</v>
      </c>
      <c r="G275" s="178" t="s">
        <v>160</v>
      </c>
      <c r="H275" s="179">
        <v>25.56</v>
      </c>
      <c r="I275" s="180"/>
      <c r="J275" s="179">
        <f>ROUND(I275*H275,3)</f>
        <v>0</v>
      </c>
      <c r="K275" s="181"/>
      <c r="L275" s="36"/>
      <c r="M275" s="182" t="s">
        <v>1</v>
      </c>
      <c r="N275" s="183" t="s">
        <v>41</v>
      </c>
      <c r="O275" s="68"/>
      <c r="P275" s="184">
        <f>O275*H275</f>
        <v>0</v>
      </c>
      <c r="Q275" s="184">
        <v>0</v>
      </c>
      <c r="R275" s="184">
        <f>Q275*H275</f>
        <v>0</v>
      </c>
      <c r="S275" s="184">
        <v>0</v>
      </c>
      <c r="T275" s="184">
        <f>S275*H275</f>
        <v>0</v>
      </c>
      <c r="U275" s="185" t="s">
        <v>1</v>
      </c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R275" s="186" t="s">
        <v>90</v>
      </c>
      <c r="AT275" s="186" t="s">
        <v>146</v>
      </c>
      <c r="AU275" s="186" t="s">
        <v>80</v>
      </c>
      <c r="AY275" s="14" t="s">
        <v>145</v>
      </c>
      <c r="BE275" s="187">
        <f>IF(N275="základná",J275,0)</f>
        <v>0</v>
      </c>
      <c r="BF275" s="187">
        <f>IF(N275="znížená",J275,0)</f>
        <v>0</v>
      </c>
      <c r="BG275" s="187">
        <f>IF(N275="zákl. prenesená",J275,0)</f>
        <v>0</v>
      </c>
      <c r="BH275" s="187">
        <f>IF(N275="zníž. prenesená",J275,0)</f>
        <v>0</v>
      </c>
      <c r="BI275" s="187">
        <f>IF(N275="nulová",J275,0)</f>
        <v>0</v>
      </c>
      <c r="BJ275" s="14" t="s">
        <v>84</v>
      </c>
      <c r="BK275" s="188">
        <f>ROUND(I275*H275,3)</f>
        <v>0</v>
      </c>
      <c r="BL275" s="14" t="s">
        <v>90</v>
      </c>
      <c r="BM275" s="186" t="s">
        <v>538</v>
      </c>
    </row>
    <row r="276" spans="1:65" s="2" customFormat="1" ht="14.5" customHeight="1">
      <c r="A276" s="31"/>
      <c r="B276" s="32"/>
      <c r="C276" s="189" t="s">
        <v>541</v>
      </c>
      <c r="D276" s="189" t="s">
        <v>226</v>
      </c>
      <c r="E276" s="190" t="s">
        <v>542</v>
      </c>
      <c r="F276" s="191" t="s">
        <v>543</v>
      </c>
      <c r="G276" s="192" t="s">
        <v>160</v>
      </c>
      <c r="H276" s="193">
        <v>28.11</v>
      </c>
      <c r="I276" s="194"/>
      <c r="J276" s="193">
        <f>ROUND(I276*H276,3)</f>
        <v>0</v>
      </c>
      <c r="K276" s="195"/>
      <c r="L276" s="196"/>
      <c r="M276" s="197" t="s">
        <v>1</v>
      </c>
      <c r="N276" s="198" t="s">
        <v>41</v>
      </c>
      <c r="O276" s="68"/>
      <c r="P276" s="184">
        <f>O276*H276</f>
        <v>0</v>
      </c>
      <c r="Q276" s="184">
        <v>0</v>
      </c>
      <c r="R276" s="184">
        <f>Q276*H276</f>
        <v>0</v>
      </c>
      <c r="S276" s="184">
        <v>0</v>
      </c>
      <c r="T276" s="184">
        <f>S276*H276</f>
        <v>0</v>
      </c>
      <c r="U276" s="185" t="s">
        <v>1</v>
      </c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R276" s="186" t="s">
        <v>229</v>
      </c>
      <c r="AT276" s="186" t="s">
        <v>226</v>
      </c>
      <c r="AU276" s="186" t="s">
        <v>80</v>
      </c>
      <c r="AY276" s="14" t="s">
        <v>145</v>
      </c>
      <c r="BE276" s="187">
        <f>IF(N276="základná",J276,0)</f>
        <v>0</v>
      </c>
      <c r="BF276" s="187">
        <f>IF(N276="znížená",J276,0)</f>
        <v>0</v>
      </c>
      <c r="BG276" s="187">
        <f>IF(N276="zákl. prenesená",J276,0)</f>
        <v>0</v>
      </c>
      <c r="BH276" s="187">
        <f>IF(N276="zníž. prenesená",J276,0)</f>
        <v>0</v>
      </c>
      <c r="BI276" s="187">
        <f>IF(N276="nulová",J276,0)</f>
        <v>0</v>
      </c>
      <c r="BJ276" s="14" t="s">
        <v>84</v>
      </c>
      <c r="BK276" s="188">
        <f>ROUND(I276*H276,3)</f>
        <v>0</v>
      </c>
      <c r="BL276" s="14" t="s">
        <v>90</v>
      </c>
      <c r="BM276" s="186" t="s">
        <v>541</v>
      </c>
    </row>
    <row r="277" spans="1:65" s="2" customFormat="1" ht="24.25" customHeight="1">
      <c r="A277" s="31"/>
      <c r="B277" s="32"/>
      <c r="C277" s="175" t="s">
        <v>544</v>
      </c>
      <c r="D277" s="175" t="s">
        <v>146</v>
      </c>
      <c r="E277" s="176" t="s">
        <v>545</v>
      </c>
      <c r="F277" s="177" t="s">
        <v>546</v>
      </c>
      <c r="G277" s="178" t="s">
        <v>365</v>
      </c>
      <c r="H277" s="180"/>
      <c r="I277" s="180"/>
      <c r="J277" s="179">
        <f>ROUND(I277*H277,3)</f>
        <v>0</v>
      </c>
      <c r="K277" s="181"/>
      <c r="L277" s="36"/>
      <c r="M277" s="182" t="s">
        <v>1</v>
      </c>
      <c r="N277" s="183" t="s">
        <v>41</v>
      </c>
      <c r="O277" s="68"/>
      <c r="P277" s="184">
        <f>O277*H277</f>
        <v>0</v>
      </c>
      <c r="Q277" s="184">
        <v>0</v>
      </c>
      <c r="R277" s="184">
        <f>Q277*H277</f>
        <v>0</v>
      </c>
      <c r="S277" s="184">
        <v>0</v>
      </c>
      <c r="T277" s="184">
        <f>S277*H277</f>
        <v>0</v>
      </c>
      <c r="U277" s="185" t="s">
        <v>1</v>
      </c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R277" s="186" t="s">
        <v>90</v>
      </c>
      <c r="AT277" s="186" t="s">
        <v>146</v>
      </c>
      <c r="AU277" s="186" t="s">
        <v>80</v>
      </c>
      <c r="AY277" s="14" t="s">
        <v>145</v>
      </c>
      <c r="BE277" s="187">
        <f>IF(N277="základná",J277,0)</f>
        <v>0</v>
      </c>
      <c r="BF277" s="187">
        <f>IF(N277="znížená",J277,0)</f>
        <v>0</v>
      </c>
      <c r="BG277" s="187">
        <f>IF(N277="zákl. prenesená",J277,0)</f>
        <v>0</v>
      </c>
      <c r="BH277" s="187">
        <f>IF(N277="zníž. prenesená",J277,0)</f>
        <v>0</v>
      </c>
      <c r="BI277" s="187">
        <f>IF(N277="nulová",J277,0)</f>
        <v>0</v>
      </c>
      <c r="BJ277" s="14" t="s">
        <v>84</v>
      </c>
      <c r="BK277" s="188">
        <f>ROUND(I277*H277,3)</f>
        <v>0</v>
      </c>
      <c r="BL277" s="14" t="s">
        <v>90</v>
      </c>
      <c r="BM277" s="186" t="s">
        <v>544</v>
      </c>
    </row>
    <row r="278" spans="1:65" s="11" customFormat="1" ht="25.95" customHeight="1">
      <c r="B278" s="161"/>
      <c r="C278" s="162"/>
      <c r="D278" s="163" t="s">
        <v>74</v>
      </c>
      <c r="E278" s="164" t="s">
        <v>547</v>
      </c>
      <c r="F278" s="164" t="s">
        <v>548</v>
      </c>
      <c r="G278" s="162"/>
      <c r="H278" s="162"/>
      <c r="I278" s="165"/>
      <c r="J278" s="166">
        <f>BK278</f>
        <v>0</v>
      </c>
      <c r="K278" s="162"/>
      <c r="L278" s="167"/>
      <c r="M278" s="168"/>
      <c r="N278" s="169"/>
      <c r="O278" s="169"/>
      <c r="P278" s="170">
        <f>SUM(P279:P284)</f>
        <v>0</v>
      </c>
      <c r="Q278" s="169"/>
      <c r="R278" s="170">
        <f>SUM(R279:R284)</f>
        <v>0</v>
      </c>
      <c r="S278" s="169"/>
      <c r="T278" s="170">
        <f>SUM(T279:T284)</f>
        <v>0</v>
      </c>
      <c r="U278" s="171"/>
      <c r="AR278" s="172" t="s">
        <v>80</v>
      </c>
      <c r="AT278" s="173" t="s">
        <v>74</v>
      </c>
      <c r="AU278" s="173" t="s">
        <v>75</v>
      </c>
      <c r="AY278" s="172" t="s">
        <v>145</v>
      </c>
      <c r="BK278" s="174">
        <f>SUM(BK279:BK284)</f>
        <v>0</v>
      </c>
    </row>
    <row r="279" spans="1:65" s="2" customFormat="1" ht="14.5" customHeight="1">
      <c r="A279" s="31"/>
      <c r="B279" s="32"/>
      <c r="C279" s="175" t="s">
        <v>549</v>
      </c>
      <c r="D279" s="175" t="s">
        <v>146</v>
      </c>
      <c r="E279" s="176" t="s">
        <v>550</v>
      </c>
      <c r="F279" s="177" t="s">
        <v>551</v>
      </c>
      <c r="G279" s="178" t="s">
        <v>306</v>
      </c>
      <c r="H279" s="179">
        <v>232.9</v>
      </c>
      <c r="I279" s="180"/>
      <c r="J279" s="179">
        <f t="shared" ref="J279:J284" si="80">ROUND(I279*H279,3)</f>
        <v>0</v>
      </c>
      <c r="K279" s="181"/>
      <c r="L279" s="36"/>
      <c r="M279" s="182" t="s">
        <v>1</v>
      </c>
      <c r="N279" s="183" t="s">
        <v>41</v>
      </c>
      <c r="O279" s="68"/>
      <c r="P279" s="184">
        <f t="shared" ref="P279:P284" si="81">O279*H279</f>
        <v>0</v>
      </c>
      <c r="Q279" s="184">
        <v>0</v>
      </c>
      <c r="R279" s="184">
        <f t="shared" ref="R279:R284" si="82">Q279*H279</f>
        <v>0</v>
      </c>
      <c r="S279" s="184">
        <v>0</v>
      </c>
      <c r="T279" s="184">
        <f t="shared" ref="T279:T284" si="83">S279*H279</f>
        <v>0</v>
      </c>
      <c r="U279" s="185" t="s">
        <v>1</v>
      </c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R279" s="186" t="s">
        <v>90</v>
      </c>
      <c r="AT279" s="186" t="s">
        <v>146</v>
      </c>
      <c r="AU279" s="186" t="s">
        <v>80</v>
      </c>
      <c r="AY279" s="14" t="s">
        <v>145</v>
      </c>
      <c r="BE279" s="187">
        <f t="shared" ref="BE279:BE284" si="84">IF(N279="základná",J279,0)</f>
        <v>0</v>
      </c>
      <c r="BF279" s="187">
        <f t="shared" ref="BF279:BF284" si="85">IF(N279="znížená",J279,0)</f>
        <v>0</v>
      </c>
      <c r="BG279" s="187">
        <f t="shared" ref="BG279:BG284" si="86">IF(N279="zákl. prenesená",J279,0)</f>
        <v>0</v>
      </c>
      <c r="BH279" s="187">
        <f t="shared" ref="BH279:BH284" si="87">IF(N279="zníž. prenesená",J279,0)</f>
        <v>0</v>
      </c>
      <c r="BI279" s="187">
        <f t="shared" ref="BI279:BI284" si="88">IF(N279="nulová",J279,0)</f>
        <v>0</v>
      </c>
      <c r="BJ279" s="14" t="s">
        <v>84</v>
      </c>
      <c r="BK279" s="188">
        <f t="shared" ref="BK279:BK284" si="89">ROUND(I279*H279,3)</f>
        <v>0</v>
      </c>
      <c r="BL279" s="14" t="s">
        <v>90</v>
      </c>
      <c r="BM279" s="186" t="s">
        <v>549</v>
      </c>
    </row>
    <row r="280" spans="1:65" s="2" customFormat="1" ht="14.5" customHeight="1">
      <c r="A280" s="31"/>
      <c r="B280" s="32"/>
      <c r="C280" s="189" t="s">
        <v>552</v>
      </c>
      <c r="D280" s="189" t="s">
        <v>226</v>
      </c>
      <c r="E280" s="190" t="s">
        <v>553</v>
      </c>
      <c r="F280" s="191" t="s">
        <v>554</v>
      </c>
      <c r="G280" s="192" t="s">
        <v>306</v>
      </c>
      <c r="H280" s="193">
        <v>232.9</v>
      </c>
      <c r="I280" s="194"/>
      <c r="J280" s="193">
        <f t="shared" si="80"/>
        <v>0</v>
      </c>
      <c r="K280" s="195"/>
      <c r="L280" s="196"/>
      <c r="M280" s="197" t="s">
        <v>1</v>
      </c>
      <c r="N280" s="198" t="s">
        <v>41</v>
      </c>
      <c r="O280" s="68"/>
      <c r="P280" s="184">
        <f t="shared" si="81"/>
        <v>0</v>
      </c>
      <c r="Q280" s="184">
        <v>0</v>
      </c>
      <c r="R280" s="184">
        <f t="shared" si="82"/>
        <v>0</v>
      </c>
      <c r="S280" s="184">
        <v>0</v>
      </c>
      <c r="T280" s="184">
        <f t="shared" si="83"/>
        <v>0</v>
      </c>
      <c r="U280" s="185" t="s">
        <v>1</v>
      </c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R280" s="186" t="s">
        <v>229</v>
      </c>
      <c r="AT280" s="186" t="s">
        <v>226</v>
      </c>
      <c r="AU280" s="186" t="s">
        <v>80</v>
      </c>
      <c r="AY280" s="14" t="s">
        <v>145</v>
      </c>
      <c r="BE280" s="187">
        <f t="shared" si="84"/>
        <v>0</v>
      </c>
      <c r="BF280" s="187">
        <f t="shared" si="85"/>
        <v>0</v>
      </c>
      <c r="BG280" s="187">
        <f t="shared" si="86"/>
        <v>0</v>
      </c>
      <c r="BH280" s="187">
        <f t="shared" si="87"/>
        <v>0</v>
      </c>
      <c r="BI280" s="187">
        <f t="shared" si="88"/>
        <v>0</v>
      </c>
      <c r="BJ280" s="14" t="s">
        <v>84</v>
      </c>
      <c r="BK280" s="188">
        <f t="shared" si="89"/>
        <v>0</v>
      </c>
      <c r="BL280" s="14" t="s">
        <v>90</v>
      </c>
      <c r="BM280" s="186" t="s">
        <v>552</v>
      </c>
    </row>
    <row r="281" spans="1:65" s="2" customFormat="1" ht="14.5" customHeight="1">
      <c r="A281" s="31"/>
      <c r="B281" s="32"/>
      <c r="C281" s="175" t="s">
        <v>555</v>
      </c>
      <c r="D281" s="175" t="s">
        <v>146</v>
      </c>
      <c r="E281" s="176" t="s">
        <v>556</v>
      </c>
      <c r="F281" s="177" t="s">
        <v>557</v>
      </c>
      <c r="G281" s="178" t="s">
        <v>160</v>
      </c>
      <c r="H281" s="179">
        <v>215.28</v>
      </c>
      <c r="I281" s="180"/>
      <c r="J281" s="179">
        <f t="shared" si="80"/>
        <v>0</v>
      </c>
      <c r="K281" s="181"/>
      <c r="L281" s="36"/>
      <c r="M281" s="182" t="s">
        <v>1</v>
      </c>
      <c r="N281" s="183" t="s">
        <v>41</v>
      </c>
      <c r="O281" s="68"/>
      <c r="P281" s="184">
        <f t="shared" si="81"/>
        <v>0</v>
      </c>
      <c r="Q281" s="184">
        <v>0</v>
      </c>
      <c r="R281" s="184">
        <f t="shared" si="82"/>
        <v>0</v>
      </c>
      <c r="S281" s="184">
        <v>0</v>
      </c>
      <c r="T281" s="184">
        <f t="shared" si="83"/>
        <v>0</v>
      </c>
      <c r="U281" s="185" t="s">
        <v>1</v>
      </c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R281" s="186" t="s">
        <v>90</v>
      </c>
      <c r="AT281" s="186" t="s">
        <v>146</v>
      </c>
      <c r="AU281" s="186" t="s">
        <v>80</v>
      </c>
      <c r="AY281" s="14" t="s">
        <v>145</v>
      </c>
      <c r="BE281" s="187">
        <f t="shared" si="84"/>
        <v>0</v>
      </c>
      <c r="BF281" s="187">
        <f t="shared" si="85"/>
        <v>0</v>
      </c>
      <c r="BG281" s="187">
        <f t="shared" si="86"/>
        <v>0</v>
      </c>
      <c r="BH281" s="187">
        <f t="shared" si="87"/>
        <v>0</v>
      </c>
      <c r="BI281" s="187">
        <f t="shared" si="88"/>
        <v>0</v>
      </c>
      <c r="BJ281" s="14" t="s">
        <v>84</v>
      </c>
      <c r="BK281" s="188">
        <f t="shared" si="89"/>
        <v>0</v>
      </c>
      <c r="BL281" s="14" t="s">
        <v>90</v>
      </c>
      <c r="BM281" s="186" t="s">
        <v>555</v>
      </c>
    </row>
    <row r="282" spans="1:65" s="2" customFormat="1" ht="14.5" customHeight="1">
      <c r="A282" s="31"/>
      <c r="B282" s="32"/>
      <c r="C282" s="189" t="s">
        <v>558</v>
      </c>
      <c r="D282" s="189" t="s">
        <v>226</v>
      </c>
      <c r="E282" s="190" t="s">
        <v>559</v>
      </c>
      <c r="F282" s="191" t="s">
        <v>560</v>
      </c>
      <c r="G282" s="192" t="s">
        <v>160</v>
      </c>
      <c r="H282" s="193">
        <v>236.8</v>
      </c>
      <c r="I282" s="194"/>
      <c r="J282" s="193">
        <f t="shared" si="80"/>
        <v>0</v>
      </c>
      <c r="K282" s="195"/>
      <c r="L282" s="196"/>
      <c r="M282" s="197" t="s">
        <v>1</v>
      </c>
      <c r="N282" s="198" t="s">
        <v>41</v>
      </c>
      <c r="O282" s="68"/>
      <c r="P282" s="184">
        <f t="shared" si="81"/>
        <v>0</v>
      </c>
      <c r="Q282" s="184">
        <v>0</v>
      </c>
      <c r="R282" s="184">
        <f t="shared" si="82"/>
        <v>0</v>
      </c>
      <c r="S282" s="184">
        <v>0</v>
      </c>
      <c r="T282" s="184">
        <f t="shared" si="83"/>
        <v>0</v>
      </c>
      <c r="U282" s="185" t="s">
        <v>1</v>
      </c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R282" s="186" t="s">
        <v>229</v>
      </c>
      <c r="AT282" s="186" t="s">
        <v>226</v>
      </c>
      <c r="AU282" s="186" t="s">
        <v>80</v>
      </c>
      <c r="AY282" s="14" t="s">
        <v>145</v>
      </c>
      <c r="BE282" s="187">
        <f t="shared" si="84"/>
        <v>0</v>
      </c>
      <c r="BF282" s="187">
        <f t="shared" si="85"/>
        <v>0</v>
      </c>
      <c r="BG282" s="187">
        <f t="shared" si="86"/>
        <v>0</v>
      </c>
      <c r="BH282" s="187">
        <f t="shared" si="87"/>
        <v>0</v>
      </c>
      <c r="BI282" s="187">
        <f t="shared" si="88"/>
        <v>0</v>
      </c>
      <c r="BJ282" s="14" t="s">
        <v>84</v>
      </c>
      <c r="BK282" s="188">
        <f t="shared" si="89"/>
        <v>0</v>
      </c>
      <c r="BL282" s="14" t="s">
        <v>90</v>
      </c>
      <c r="BM282" s="186" t="s">
        <v>558</v>
      </c>
    </row>
    <row r="283" spans="1:65" s="2" customFormat="1" ht="24.25" customHeight="1">
      <c r="A283" s="31"/>
      <c r="B283" s="32"/>
      <c r="C283" s="175" t="s">
        <v>561</v>
      </c>
      <c r="D283" s="175" t="s">
        <v>146</v>
      </c>
      <c r="E283" s="176" t="s">
        <v>562</v>
      </c>
      <c r="F283" s="177" t="s">
        <v>563</v>
      </c>
      <c r="G283" s="178" t="s">
        <v>160</v>
      </c>
      <c r="H283" s="179">
        <v>215.28</v>
      </c>
      <c r="I283" s="180"/>
      <c r="J283" s="179">
        <f t="shared" si="80"/>
        <v>0</v>
      </c>
      <c r="K283" s="181"/>
      <c r="L283" s="36"/>
      <c r="M283" s="182" t="s">
        <v>1</v>
      </c>
      <c r="N283" s="183" t="s">
        <v>41</v>
      </c>
      <c r="O283" s="68"/>
      <c r="P283" s="184">
        <f t="shared" si="81"/>
        <v>0</v>
      </c>
      <c r="Q283" s="184">
        <v>0</v>
      </c>
      <c r="R283" s="184">
        <f t="shared" si="82"/>
        <v>0</v>
      </c>
      <c r="S283" s="184">
        <v>0</v>
      </c>
      <c r="T283" s="184">
        <f t="shared" si="83"/>
        <v>0</v>
      </c>
      <c r="U283" s="185" t="s">
        <v>1</v>
      </c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R283" s="186" t="s">
        <v>90</v>
      </c>
      <c r="AT283" s="186" t="s">
        <v>146</v>
      </c>
      <c r="AU283" s="186" t="s">
        <v>80</v>
      </c>
      <c r="AY283" s="14" t="s">
        <v>145</v>
      </c>
      <c r="BE283" s="187">
        <f t="shared" si="84"/>
        <v>0</v>
      </c>
      <c r="BF283" s="187">
        <f t="shared" si="85"/>
        <v>0</v>
      </c>
      <c r="BG283" s="187">
        <f t="shared" si="86"/>
        <v>0</v>
      </c>
      <c r="BH283" s="187">
        <f t="shared" si="87"/>
        <v>0</v>
      </c>
      <c r="BI283" s="187">
        <f t="shared" si="88"/>
        <v>0</v>
      </c>
      <c r="BJ283" s="14" t="s">
        <v>84</v>
      </c>
      <c r="BK283" s="188">
        <f t="shared" si="89"/>
        <v>0</v>
      </c>
      <c r="BL283" s="14" t="s">
        <v>90</v>
      </c>
      <c r="BM283" s="186" t="s">
        <v>561</v>
      </c>
    </row>
    <row r="284" spans="1:65" s="2" customFormat="1" ht="24.25" customHeight="1">
      <c r="A284" s="31"/>
      <c r="B284" s="32"/>
      <c r="C284" s="175" t="s">
        <v>564</v>
      </c>
      <c r="D284" s="175" t="s">
        <v>146</v>
      </c>
      <c r="E284" s="176" t="s">
        <v>565</v>
      </c>
      <c r="F284" s="177" t="s">
        <v>566</v>
      </c>
      <c r="G284" s="178" t="s">
        <v>365</v>
      </c>
      <c r="H284" s="180"/>
      <c r="I284" s="180"/>
      <c r="J284" s="179">
        <f t="shared" si="80"/>
        <v>0</v>
      </c>
      <c r="K284" s="181"/>
      <c r="L284" s="36"/>
      <c r="M284" s="182" t="s">
        <v>1</v>
      </c>
      <c r="N284" s="183" t="s">
        <v>41</v>
      </c>
      <c r="O284" s="68"/>
      <c r="P284" s="184">
        <f t="shared" si="81"/>
        <v>0</v>
      </c>
      <c r="Q284" s="184">
        <v>0</v>
      </c>
      <c r="R284" s="184">
        <f t="shared" si="82"/>
        <v>0</v>
      </c>
      <c r="S284" s="184">
        <v>0</v>
      </c>
      <c r="T284" s="184">
        <f t="shared" si="83"/>
        <v>0</v>
      </c>
      <c r="U284" s="185" t="s">
        <v>1</v>
      </c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R284" s="186" t="s">
        <v>90</v>
      </c>
      <c r="AT284" s="186" t="s">
        <v>146</v>
      </c>
      <c r="AU284" s="186" t="s">
        <v>80</v>
      </c>
      <c r="AY284" s="14" t="s">
        <v>145</v>
      </c>
      <c r="BE284" s="187">
        <f t="shared" si="84"/>
        <v>0</v>
      </c>
      <c r="BF284" s="187">
        <f t="shared" si="85"/>
        <v>0</v>
      </c>
      <c r="BG284" s="187">
        <f t="shared" si="86"/>
        <v>0</v>
      </c>
      <c r="BH284" s="187">
        <f t="shared" si="87"/>
        <v>0</v>
      </c>
      <c r="BI284" s="187">
        <f t="shared" si="88"/>
        <v>0</v>
      </c>
      <c r="BJ284" s="14" t="s">
        <v>84</v>
      </c>
      <c r="BK284" s="188">
        <f t="shared" si="89"/>
        <v>0</v>
      </c>
      <c r="BL284" s="14" t="s">
        <v>90</v>
      </c>
      <c r="BM284" s="186" t="s">
        <v>564</v>
      </c>
    </row>
    <row r="285" spans="1:65" s="11" customFormat="1" ht="25.95" customHeight="1">
      <c r="B285" s="161"/>
      <c r="C285" s="162"/>
      <c r="D285" s="163" t="s">
        <v>74</v>
      </c>
      <c r="E285" s="164" t="s">
        <v>567</v>
      </c>
      <c r="F285" s="164" t="s">
        <v>568</v>
      </c>
      <c r="G285" s="162"/>
      <c r="H285" s="162"/>
      <c r="I285" s="165"/>
      <c r="J285" s="166">
        <f>BK285</f>
        <v>0</v>
      </c>
      <c r="K285" s="162"/>
      <c r="L285" s="167"/>
      <c r="M285" s="168"/>
      <c r="N285" s="169"/>
      <c r="O285" s="169"/>
      <c r="P285" s="170">
        <f>SUM(P286:P288)</f>
        <v>0</v>
      </c>
      <c r="Q285" s="169"/>
      <c r="R285" s="170">
        <f>SUM(R286:R288)</f>
        <v>0</v>
      </c>
      <c r="S285" s="169"/>
      <c r="T285" s="170">
        <f>SUM(T286:T288)</f>
        <v>0</v>
      </c>
      <c r="U285" s="171"/>
      <c r="AR285" s="172" t="s">
        <v>80</v>
      </c>
      <c r="AT285" s="173" t="s">
        <v>74</v>
      </c>
      <c r="AU285" s="173" t="s">
        <v>75</v>
      </c>
      <c r="AY285" s="172" t="s">
        <v>145</v>
      </c>
      <c r="BK285" s="174">
        <f>SUM(BK286:BK288)</f>
        <v>0</v>
      </c>
    </row>
    <row r="286" spans="1:65" s="2" customFormat="1" ht="24.25" customHeight="1">
      <c r="A286" s="31"/>
      <c r="B286" s="32"/>
      <c r="C286" s="175" t="s">
        <v>569</v>
      </c>
      <c r="D286" s="175" t="s">
        <v>146</v>
      </c>
      <c r="E286" s="176" t="s">
        <v>570</v>
      </c>
      <c r="F286" s="177" t="s">
        <v>571</v>
      </c>
      <c r="G286" s="178" t="s">
        <v>160</v>
      </c>
      <c r="H286" s="179">
        <v>73.8</v>
      </c>
      <c r="I286" s="180"/>
      <c r="J286" s="179">
        <f>ROUND(I286*H286,3)</f>
        <v>0</v>
      </c>
      <c r="K286" s="181"/>
      <c r="L286" s="36"/>
      <c r="M286" s="182" t="s">
        <v>1</v>
      </c>
      <c r="N286" s="183" t="s">
        <v>41</v>
      </c>
      <c r="O286" s="68"/>
      <c r="P286" s="184">
        <f>O286*H286</f>
        <v>0</v>
      </c>
      <c r="Q286" s="184">
        <v>0</v>
      </c>
      <c r="R286" s="184">
        <f>Q286*H286</f>
        <v>0</v>
      </c>
      <c r="S286" s="184">
        <v>0</v>
      </c>
      <c r="T286" s="184">
        <f>S286*H286</f>
        <v>0</v>
      </c>
      <c r="U286" s="185" t="s">
        <v>1</v>
      </c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R286" s="186" t="s">
        <v>90</v>
      </c>
      <c r="AT286" s="186" t="s">
        <v>146</v>
      </c>
      <c r="AU286" s="186" t="s">
        <v>80</v>
      </c>
      <c r="AY286" s="14" t="s">
        <v>145</v>
      </c>
      <c r="BE286" s="187">
        <f>IF(N286="základná",J286,0)</f>
        <v>0</v>
      </c>
      <c r="BF286" s="187">
        <f>IF(N286="znížená",J286,0)</f>
        <v>0</v>
      </c>
      <c r="BG286" s="187">
        <f>IF(N286="zákl. prenesená",J286,0)</f>
        <v>0</v>
      </c>
      <c r="BH286" s="187">
        <f>IF(N286="zníž. prenesená",J286,0)</f>
        <v>0</v>
      </c>
      <c r="BI286" s="187">
        <f>IF(N286="nulová",J286,0)</f>
        <v>0</v>
      </c>
      <c r="BJ286" s="14" t="s">
        <v>84</v>
      </c>
      <c r="BK286" s="188">
        <f>ROUND(I286*H286,3)</f>
        <v>0</v>
      </c>
      <c r="BL286" s="14" t="s">
        <v>90</v>
      </c>
      <c r="BM286" s="186" t="s">
        <v>569</v>
      </c>
    </row>
    <row r="287" spans="1:65" s="2" customFormat="1" ht="14.5" customHeight="1">
      <c r="A287" s="31"/>
      <c r="B287" s="32"/>
      <c r="C287" s="189" t="s">
        <v>572</v>
      </c>
      <c r="D287" s="189" t="s">
        <v>226</v>
      </c>
      <c r="E287" s="190" t="s">
        <v>573</v>
      </c>
      <c r="F287" s="191" t="s">
        <v>574</v>
      </c>
      <c r="G287" s="192" t="s">
        <v>160</v>
      </c>
      <c r="H287" s="193">
        <v>78.8</v>
      </c>
      <c r="I287" s="194"/>
      <c r="J287" s="193">
        <f>ROUND(I287*H287,3)</f>
        <v>0</v>
      </c>
      <c r="K287" s="195"/>
      <c r="L287" s="196"/>
      <c r="M287" s="197" t="s">
        <v>1</v>
      </c>
      <c r="N287" s="198" t="s">
        <v>41</v>
      </c>
      <c r="O287" s="68"/>
      <c r="P287" s="184">
        <f>O287*H287</f>
        <v>0</v>
      </c>
      <c r="Q287" s="184">
        <v>0</v>
      </c>
      <c r="R287" s="184">
        <f>Q287*H287</f>
        <v>0</v>
      </c>
      <c r="S287" s="184">
        <v>0</v>
      </c>
      <c r="T287" s="184">
        <f>S287*H287</f>
        <v>0</v>
      </c>
      <c r="U287" s="185" t="s">
        <v>1</v>
      </c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R287" s="186" t="s">
        <v>229</v>
      </c>
      <c r="AT287" s="186" t="s">
        <v>226</v>
      </c>
      <c r="AU287" s="186" t="s">
        <v>80</v>
      </c>
      <c r="AY287" s="14" t="s">
        <v>145</v>
      </c>
      <c r="BE287" s="187">
        <f>IF(N287="základná",J287,0)</f>
        <v>0</v>
      </c>
      <c r="BF287" s="187">
        <f>IF(N287="znížená",J287,0)</f>
        <v>0</v>
      </c>
      <c r="BG287" s="187">
        <f>IF(N287="zákl. prenesená",J287,0)</f>
        <v>0</v>
      </c>
      <c r="BH287" s="187">
        <f>IF(N287="zníž. prenesená",J287,0)</f>
        <v>0</v>
      </c>
      <c r="BI287" s="187">
        <f>IF(N287="nulová",J287,0)</f>
        <v>0</v>
      </c>
      <c r="BJ287" s="14" t="s">
        <v>84</v>
      </c>
      <c r="BK287" s="188">
        <f>ROUND(I287*H287,3)</f>
        <v>0</v>
      </c>
      <c r="BL287" s="14" t="s">
        <v>90</v>
      </c>
      <c r="BM287" s="186" t="s">
        <v>572</v>
      </c>
    </row>
    <row r="288" spans="1:65" s="2" customFormat="1" ht="24.25" customHeight="1">
      <c r="A288" s="31"/>
      <c r="B288" s="32"/>
      <c r="C288" s="175" t="s">
        <v>575</v>
      </c>
      <c r="D288" s="175" t="s">
        <v>146</v>
      </c>
      <c r="E288" s="176" t="s">
        <v>576</v>
      </c>
      <c r="F288" s="177" t="s">
        <v>577</v>
      </c>
      <c r="G288" s="178" t="s">
        <v>365</v>
      </c>
      <c r="H288" s="180"/>
      <c r="I288" s="180"/>
      <c r="J288" s="179">
        <f>ROUND(I288*H288,3)</f>
        <v>0</v>
      </c>
      <c r="K288" s="181"/>
      <c r="L288" s="36"/>
      <c r="M288" s="182" t="s">
        <v>1</v>
      </c>
      <c r="N288" s="183" t="s">
        <v>41</v>
      </c>
      <c r="O288" s="68"/>
      <c r="P288" s="184">
        <f>O288*H288</f>
        <v>0</v>
      </c>
      <c r="Q288" s="184">
        <v>0</v>
      </c>
      <c r="R288" s="184">
        <f>Q288*H288</f>
        <v>0</v>
      </c>
      <c r="S288" s="184">
        <v>0</v>
      </c>
      <c r="T288" s="184">
        <f>S288*H288</f>
        <v>0</v>
      </c>
      <c r="U288" s="185" t="s">
        <v>1</v>
      </c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R288" s="186" t="s">
        <v>90</v>
      </c>
      <c r="AT288" s="186" t="s">
        <v>146</v>
      </c>
      <c r="AU288" s="186" t="s">
        <v>80</v>
      </c>
      <c r="AY288" s="14" t="s">
        <v>145</v>
      </c>
      <c r="BE288" s="187">
        <f>IF(N288="základná",J288,0)</f>
        <v>0</v>
      </c>
      <c r="BF288" s="187">
        <f>IF(N288="znížená",J288,0)</f>
        <v>0</v>
      </c>
      <c r="BG288" s="187">
        <f>IF(N288="zákl. prenesená",J288,0)</f>
        <v>0</v>
      </c>
      <c r="BH288" s="187">
        <f>IF(N288="zníž. prenesená",J288,0)</f>
        <v>0</v>
      </c>
      <c r="BI288" s="187">
        <f>IF(N288="nulová",J288,0)</f>
        <v>0</v>
      </c>
      <c r="BJ288" s="14" t="s">
        <v>84</v>
      </c>
      <c r="BK288" s="188">
        <f>ROUND(I288*H288,3)</f>
        <v>0</v>
      </c>
      <c r="BL288" s="14" t="s">
        <v>90</v>
      </c>
      <c r="BM288" s="186" t="s">
        <v>575</v>
      </c>
    </row>
    <row r="289" spans="1:65" s="11" customFormat="1" ht="25.95" customHeight="1">
      <c r="B289" s="161"/>
      <c r="C289" s="162"/>
      <c r="D289" s="163" t="s">
        <v>74</v>
      </c>
      <c r="E289" s="164" t="s">
        <v>578</v>
      </c>
      <c r="F289" s="164" t="s">
        <v>579</v>
      </c>
      <c r="G289" s="162"/>
      <c r="H289" s="162"/>
      <c r="I289" s="165"/>
      <c r="J289" s="166">
        <f>BK289</f>
        <v>0</v>
      </c>
      <c r="K289" s="162"/>
      <c r="L289" s="167"/>
      <c r="M289" s="168"/>
      <c r="N289" s="169"/>
      <c r="O289" s="169"/>
      <c r="P289" s="170">
        <f>SUM(P290:P294)</f>
        <v>0</v>
      </c>
      <c r="Q289" s="169"/>
      <c r="R289" s="170">
        <f>SUM(R290:R294)</f>
        <v>0</v>
      </c>
      <c r="S289" s="169"/>
      <c r="T289" s="170">
        <f>SUM(T290:T294)</f>
        <v>0</v>
      </c>
      <c r="U289" s="171"/>
      <c r="AR289" s="172" t="s">
        <v>80</v>
      </c>
      <c r="AT289" s="173" t="s">
        <v>74</v>
      </c>
      <c r="AU289" s="173" t="s">
        <v>75</v>
      </c>
      <c r="AY289" s="172" t="s">
        <v>145</v>
      </c>
      <c r="BK289" s="174">
        <f>SUM(BK290:BK294)</f>
        <v>0</v>
      </c>
    </row>
    <row r="290" spans="1:65" s="2" customFormat="1" ht="24.25" customHeight="1">
      <c r="A290" s="31"/>
      <c r="B290" s="32"/>
      <c r="C290" s="175" t="s">
        <v>580</v>
      </c>
      <c r="D290" s="175" t="s">
        <v>146</v>
      </c>
      <c r="E290" s="176" t="s">
        <v>581</v>
      </c>
      <c r="F290" s="177" t="s">
        <v>582</v>
      </c>
      <c r="G290" s="178" t="s">
        <v>160</v>
      </c>
      <c r="H290" s="179">
        <v>16.170000000000002</v>
      </c>
      <c r="I290" s="180"/>
      <c r="J290" s="179">
        <f>ROUND(I290*H290,3)</f>
        <v>0</v>
      </c>
      <c r="K290" s="181"/>
      <c r="L290" s="36"/>
      <c r="M290" s="182" t="s">
        <v>1</v>
      </c>
      <c r="N290" s="183" t="s">
        <v>41</v>
      </c>
      <c r="O290" s="68"/>
      <c r="P290" s="184">
        <f>O290*H290</f>
        <v>0</v>
      </c>
      <c r="Q290" s="184">
        <v>0</v>
      </c>
      <c r="R290" s="184">
        <f>Q290*H290</f>
        <v>0</v>
      </c>
      <c r="S290" s="184">
        <v>0</v>
      </c>
      <c r="T290" s="184">
        <f>S290*H290</f>
        <v>0</v>
      </c>
      <c r="U290" s="185" t="s">
        <v>1</v>
      </c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R290" s="186" t="s">
        <v>90</v>
      </c>
      <c r="AT290" s="186" t="s">
        <v>146</v>
      </c>
      <c r="AU290" s="186" t="s">
        <v>80</v>
      </c>
      <c r="AY290" s="14" t="s">
        <v>145</v>
      </c>
      <c r="BE290" s="187">
        <f>IF(N290="základná",J290,0)</f>
        <v>0</v>
      </c>
      <c r="BF290" s="187">
        <f>IF(N290="znížená",J290,0)</f>
        <v>0</v>
      </c>
      <c r="BG290" s="187">
        <f>IF(N290="zákl. prenesená",J290,0)</f>
        <v>0</v>
      </c>
      <c r="BH290" s="187">
        <f>IF(N290="zníž. prenesená",J290,0)</f>
        <v>0</v>
      </c>
      <c r="BI290" s="187">
        <f>IF(N290="nulová",J290,0)</f>
        <v>0</v>
      </c>
      <c r="BJ290" s="14" t="s">
        <v>84</v>
      </c>
      <c r="BK290" s="188">
        <f>ROUND(I290*H290,3)</f>
        <v>0</v>
      </c>
      <c r="BL290" s="14" t="s">
        <v>90</v>
      </c>
      <c r="BM290" s="186" t="s">
        <v>580</v>
      </c>
    </row>
    <row r="291" spans="1:65" s="2" customFormat="1" ht="24.25" customHeight="1">
      <c r="A291" s="31"/>
      <c r="B291" s="32"/>
      <c r="C291" s="175" t="s">
        <v>583</v>
      </c>
      <c r="D291" s="175" t="s">
        <v>146</v>
      </c>
      <c r="E291" s="176" t="s">
        <v>584</v>
      </c>
      <c r="F291" s="177" t="s">
        <v>585</v>
      </c>
      <c r="G291" s="178" t="s">
        <v>160</v>
      </c>
      <c r="H291" s="179">
        <v>16.170000000000002</v>
      </c>
      <c r="I291" s="180"/>
      <c r="J291" s="179">
        <f>ROUND(I291*H291,3)</f>
        <v>0</v>
      </c>
      <c r="K291" s="181"/>
      <c r="L291" s="36"/>
      <c r="M291" s="182" t="s">
        <v>1</v>
      </c>
      <c r="N291" s="183" t="s">
        <v>41</v>
      </c>
      <c r="O291" s="68"/>
      <c r="P291" s="184">
        <f>O291*H291</f>
        <v>0</v>
      </c>
      <c r="Q291" s="184">
        <v>0</v>
      </c>
      <c r="R291" s="184">
        <f>Q291*H291</f>
        <v>0</v>
      </c>
      <c r="S291" s="184">
        <v>0</v>
      </c>
      <c r="T291" s="184">
        <f>S291*H291</f>
        <v>0</v>
      </c>
      <c r="U291" s="185" t="s">
        <v>1</v>
      </c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R291" s="186" t="s">
        <v>90</v>
      </c>
      <c r="AT291" s="186" t="s">
        <v>146</v>
      </c>
      <c r="AU291" s="186" t="s">
        <v>80</v>
      </c>
      <c r="AY291" s="14" t="s">
        <v>145</v>
      </c>
      <c r="BE291" s="187">
        <f>IF(N291="základná",J291,0)</f>
        <v>0</v>
      </c>
      <c r="BF291" s="187">
        <f>IF(N291="znížená",J291,0)</f>
        <v>0</v>
      </c>
      <c r="BG291" s="187">
        <f>IF(N291="zákl. prenesená",J291,0)</f>
        <v>0</v>
      </c>
      <c r="BH291" s="187">
        <f>IF(N291="zníž. prenesená",J291,0)</f>
        <v>0</v>
      </c>
      <c r="BI291" s="187">
        <f>IF(N291="nulová",J291,0)</f>
        <v>0</v>
      </c>
      <c r="BJ291" s="14" t="s">
        <v>84</v>
      </c>
      <c r="BK291" s="188">
        <f>ROUND(I291*H291,3)</f>
        <v>0</v>
      </c>
      <c r="BL291" s="14" t="s">
        <v>90</v>
      </c>
      <c r="BM291" s="186" t="s">
        <v>583</v>
      </c>
    </row>
    <row r="292" spans="1:65" s="2" customFormat="1" ht="24.25" customHeight="1">
      <c r="A292" s="31"/>
      <c r="B292" s="32"/>
      <c r="C292" s="175" t="s">
        <v>586</v>
      </c>
      <c r="D292" s="175" t="s">
        <v>146</v>
      </c>
      <c r="E292" s="176" t="s">
        <v>587</v>
      </c>
      <c r="F292" s="177" t="s">
        <v>588</v>
      </c>
      <c r="G292" s="178" t="s">
        <v>160</v>
      </c>
      <c r="H292" s="179">
        <v>100.28400000000001</v>
      </c>
      <c r="I292" s="180"/>
      <c r="J292" s="179">
        <f>ROUND(I292*H292,3)</f>
        <v>0</v>
      </c>
      <c r="K292" s="181"/>
      <c r="L292" s="36"/>
      <c r="M292" s="182" t="s">
        <v>1</v>
      </c>
      <c r="N292" s="183" t="s">
        <v>41</v>
      </c>
      <c r="O292" s="68"/>
      <c r="P292" s="184">
        <f>O292*H292</f>
        <v>0</v>
      </c>
      <c r="Q292" s="184">
        <v>0</v>
      </c>
      <c r="R292" s="184">
        <f>Q292*H292</f>
        <v>0</v>
      </c>
      <c r="S292" s="184">
        <v>0</v>
      </c>
      <c r="T292" s="184">
        <f>S292*H292</f>
        <v>0</v>
      </c>
      <c r="U292" s="185" t="s">
        <v>1</v>
      </c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R292" s="186" t="s">
        <v>90</v>
      </c>
      <c r="AT292" s="186" t="s">
        <v>146</v>
      </c>
      <c r="AU292" s="186" t="s">
        <v>80</v>
      </c>
      <c r="AY292" s="14" t="s">
        <v>145</v>
      </c>
      <c r="BE292" s="187">
        <f>IF(N292="základná",J292,0)</f>
        <v>0</v>
      </c>
      <c r="BF292" s="187">
        <f>IF(N292="znížená",J292,0)</f>
        <v>0</v>
      </c>
      <c r="BG292" s="187">
        <f>IF(N292="zákl. prenesená",J292,0)</f>
        <v>0</v>
      </c>
      <c r="BH292" s="187">
        <f>IF(N292="zníž. prenesená",J292,0)</f>
        <v>0</v>
      </c>
      <c r="BI292" s="187">
        <f>IF(N292="nulová",J292,0)</f>
        <v>0</v>
      </c>
      <c r="BJ292" s="14" t="s">
        <v>84</v>
      </c>
      <c r="BK292" s="188">
        <f>ROUND(I292*H292,3)</f>
        <v>0</v>
      </c>
      <c r="BL292" s="14" t="s">
        <v>90</v>
      </c>
      <c r="BM292" s="186" t="s">
        <v>586</v>
      </c>
    </row>
    <row r="293" spans="1:65" s="2" customFormat="1" ht="24.25" customHeight="1">
      <c r="A293" s="31"/>
      <c r="B293" s="32"/>
      <c r="C293" s="175" t="s">
        <v>589</v>
      </c>
      <c r="D293" s="175" t="s">
        <v>146</v>
      </c>
      <c r="E293" s="176" t="s">
        <v>590</v>
      </c>
      <c r="F293" s="177" t="s">
        <v>591</v>
      </c>
      <c r="G293" s="178" t="s">
        <v>160</v>
      </c>
      <c r="H293" s="179">
        <v>100.28400000000001</v>
      </c>
      <c r="I293" s="180"/>
      <c r="J293" s="179">
        <f>ROUND(I293*H293,3)</f>
        <v>0</v>
      </c>
      <c r="K293" s="181"/>
      <c r="L293" s="36"/>
      <c r="M293" s="182" t="s">
        <v>1</v>
      </c>
      <c r="N293" s="183" t="s">
        <v>41</v>
      </c>
      <c r="O293" s="68"/>
      <c r="P293" s="184">
        <f>O293*H293</f>
        <v>0</v>
      </c>
      <c r="Q293" s="184">
        <v>0</v>
      </c>
      <c r="R293" s="184">
        <f>Q293*H293</f>
        <v>0</v>
      </c>
      <c r="S293" s="184">
        <v>0</v>
      </c>
      <c r="T293" s="184">
        <f>S293*H293</f>
        <v>0</v>
      </c>
      <c r="U293" s="185" t="s">
        <v>1</v>
      </c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R293" s="186" t="s">
        <v>90</v>
      </c>
      <c r="AT293" s="186" t="s">
        <v>146</v>
      </c>
      <c r="AU293" s="186" t="s">
        <v>80</v>
      </c>
      <c r="AY293" s="14" t="s">
        <v>145</v>
      </c>
      <c r="BE293" s="187">
        <f>IF(N293="základná",J293,0)</f>
        <v>0</v>
      </c>
      <c r="BF293" s="187">
        <f>IF(N293="znížená",J293,0)</f>
        <v>0</v>
      </c>
      <c r="BG293" s="187">
        <f>IF(N293="zákl. prenesená",J293,0)</f>
        <v>0</v>
      </c>
      <c r="BH293" s="187">
        <f>IF(N293="zníž. prenesená",J293,0)</f>
        <v>0</v>
      </c>
      <c r="BI293" s="187">
        <f>IF(N293="nulová",J293,0)</f>
        <v>0</v>
      </c>
      <c r="BJ293" s="14" t="s">
        <v>84</v>
      </c>
      <c r="BK293" s="188">
        <f>ROUND(I293*H293,3)</f>
        <v>0</v>
      </c>
      <c r="BL293" s="14" t="s">
        <v>90</v>
      </c>
      <c r="BM293" s="186" t="s">
        <v>589</v>
      </c>
    </row>
    <row r="294" spans="1:65" s="2" customFormat="1" ht="24.25" customHeight="1">
      <c r="A294" s="31"/>
      <c r="B294" s="32"/>
      <c r="C294" s="175" t="s">
        <v>592</v>
      </c>
      <c r="D294" s="175" t="s">
        <v>146</v>
      </c>
      <c r="E294" s="176" t="s">
        <v>593</v>
      </c>
      <c r="F294" s="177" t="s">
        <v>594</v>
      </c>
      <c r="G294" s="178" t="s">
        <v>160</v>
      </c>
      <c r="H294" s="179">
        <v>158.88399999999999</v>
      </c>
      <c r="I294" s="180"/>
      <c r="J294" s="179">
        <f>ROUND(I294*H294,3)</f>
        <v>0</v>
      </c>
      <c r="K294" s="181"/>
      <c r="L294" s="36"/>
      <c r="M294" s="182" t="s">
        <v>1</v>
      </c>
      <c r="N294" s="183" t="s">
        <v>41</v>
      </c>
      <c r="O294" s="68"/>
      <c r="P294" s="184">
        <f>O294*H294</f>
        <v>0</v>
      </c>
      <c r="Q294" s="184">
        <v>0</v>
      </c>
      <c r="R294" s="184">
        <f>Q294*H294</f>
        <v>0</v>
      </c>
      <c r="S294" s="184">
        <v>0</v>
      </c>
      <c r="T294" s="184">
        <f>S294*H294</f>
        <v>0</v>
      </c>
      <c r="U294" s="185" t="s">
        <v>1</v>
      </c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R294" s="186" t="s">
        <v>90</v>
      </c>
      <c r="AT294" s="186" t="s">
        <v>146</v>
      </c>
      <c r="AU294" s="186" t="s">
        <v>80</v>
      </c>
      <c r="AY294" s="14" t="s">
        <v>145</v>
      </c>
      <c r="BE294" s="187">
        <f>IF(N294="základná",J294,0)</f>
        <v>0</v>
      </c>
      <c r="BF294" s="187">
        <f>IF(N294="znížená",J294,0)</f>
        <v>0</v>
      </c>
      <c r="BG294" s="187">
        <f>IF(N294="zákl. prenesená",J294,0)</f>
        <v>0</v>
      </c>
      <c r="BH294" s="187">
        <f>IF(N294="zníž. prenesená",J294,0)</f>
        <v>0</v>
      </c>
      <c r="BI294" s="187">
        <f>IF(N294="nulová",J294,0)</f>
        <v>0</v>
      </c>
      <c r="BJ294" s="14" t="s">
        <v>84</v>
      </c>
      <c r="BK294" s="188">
        <f>ROUND(I294*H294,3)</f>
        <v>0</v>
      </c>
      <c r="BL294" s="14" t="s">
        <v>90</v>
      </c>
      <c r="BM294" s="186" t="s">
        <v>592</v>
      </c>
    </row>
    <row r="295" spans="1:65" s="11" customFormat="1" ht="25.95" customHeight="1">
      <c r="B295" s="161"/>
      <c r="C295" s="162"/>
      <c r="D295" s="163" t="s">
        <v>74</v>
      </c>
      <c r="E295" s="164" t="s">
        <v>595</v>
      </c>
      <c r="F295" s="164" t="s">
        <v>596</v>
      </c>
      <c r="G295" s="162"/>
      <c r="H295" s="162"/>
      <c r="I295" s="165"/>
      <c r="J295" s="166">
        <f>BK295</f>
        <v>0</v>
      </c>
      <c r="K295" s="162"/>
      <c r="L295" s="167"/>
      <c r="M295" s="168"/>
      <c r="N295" s="169"/>
      <c r="O295" s="169"/>
      <c r="P295" s="170">
        <f>SUM(P296:P298)</f>
        <v>0</v>
      </c>
      <c r="Q295" s="169"/>
      <c r="R295" s="170">
        <f>SUM(R296:R298)</f>
        <v>0</v>
      </c>
      <c r="S295" s="169"/>
      <c r="T295" s="170">
        <f>SUM(T296:T298)</f>
        <v>0</v>
      </c>
      <c r="U295" s="171"/>
      <c r="AR295" s="172" t="s">
        <v>80</v>
      </c>
      <c r="AT295" s="173" t="s">
        <v>74</v>
      </c>
      <c r="AU295" s="173" t="s">
        <v>75</v>
      </c>
      <c r="AY295" s="172" t="s">
        <v>145</v>
      </c>
      <c r="BK295" s="174">
        <f>SUM(BK296:BK298)</f>
        <v>0</v>
      </c>
    </row>
    <row r="296" spans="1:65" s="2" customFormat="1" ht="24.25" customHeight="1">
      <c r="A296" s="31"/>
      <c r="B296" s="32"/>
      <c r="C296" s="175" t="s">
        <v>597</v>
      </c>
      <c r="D296" s="175" t="s">
        <v>146</v>
      </c>
      <c r="E296" s="176" t="s">
        <v>598</v>
      </c>
      <c r="F296" s="177" t="s">
        <v>599</v>
      </c>
      <c r="G296" s="178" t="s">
        <v>160</v>
      </c>
      <c r="H296" s="179">
        <v>321.32499999999999</v>
      </c>
      <c r="I296" s="180"/>
      <c r="J296" s="179">
        <f>ROUND(I296*H296,3)</f>
        <v>0</v>
      </c>
      <c r="K296" s="181"/>
      <c r="L296" s="36"/>
      <c r="M296" s="182" t="s">
        <v>1</v>
      </c>
      <c r="N296" s="183" t="s">
        <v>41</v>
      </c>
      <c r="O296" s="68"/>
      <c r="P296" s="184">
        <f>O296*H296</f>
        <v>0</v>
      </c>
      <c r="Q296" s="184">
        <v>0</v>
      </c>
      <c r="R296" s="184">
        <f>Q296*H296</f>
        <v>0</v>
      </c>
      <c r="S296" s="184">
        <v>0</v>
      </c>
      <c r="T296" s="184">
        <f>S296*H296</f>
        <v>0</v>
      </c>
      <c r="U296" s="185" t="s">
        <v>1</v>
      </c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R296" s="186" t="s">
        <v>90</v>
      </c>
      <c r="AT296" s="186" t="s">
        <v>146</v>
      </c>
      <c r="AU296" s="186" t="s">
        <v>80</v>
      </c>
      <c r="AY296" s="14" t="s">
        <v>145</v>
      </c>
      <c r="BE296" s="187">
        <f>IF(N296="základná",J296,0)</f>
        <v>0</v>
      </c>
      <c r="BF296" s="187">
        <f>IF(N296="znížená",J296,0)</f>
        <v>0</v>
      </c>
      <c r="BG296" s="187">
        <f>IF(N296="zákl. prenesená",J296,0)</f>
        <v>0</v>
      </c>
      <c r="BH296" s="187">
        <f>IF(N296="zníž. prenesená",J296,0)</f>
        <v>0</v>
      </c>
      <c r="BI296" s="187">
        <f>IF(N296="nulová",J296,0)</f>
        <v>0</v>
      </c>
      <c r="BJ296" s="14" t="s">
        <v>84</v>
      </c>
      <c r="BK296" s="188">
        <f>ROUND(I296*H296,3)</f>
        <v>0</v>
      </c>
      <c r="BL296" s="14" t="s">
        <v>90</v>
      </c>
      <c r="BM296" s="186" t="s">
        <v>597</v>
      </c>
    </row>
    <row r="297" spans="1:65" s="2" customFormat="1" ht="24.25" customHeight="1">
      <c r="A297" s="31"/>
      <c r="B297" s="32"/>
      <c r="C297" s="175" t="s">
        <v>600</v>
      </c>
      <c r="D297" s="175" t="s">
        <v>146</v>
      </c>
      <c r="E297" s="176" t="s">
        <v>601</v>
      </c>
      <c r="F297" s="177" t="s">
        <v>602</v>
      </c>
      <c r="G297" s="178" t="s">
        <v>160</v>
      </c>
      <c r="H297" s="179">
        <v>243.4</v>
      </c>
      <c r="I297" s="180"/>
      <c r="J297" s="179">
        <f>ROUND(I297*H297,3)</f>
        <v>0</v>
      </c>
      <c r="K297" s="181"/>
      <c r="L297" s="36"/>
      <c r="M297" s="182" t="s">
        <v>1</v>
      </c>
      <c r="N297" s="183" t="s">
        <v>41</v>
      </c>
      <c r="O297" s="68"/>
      <c r="P297" s="184">
        <f>O297*H297</f>
        <v>0</v>
      </c>
      <c r="Q297" s="184">
        <v>0</v>
      </c>
      <c r="R297" s="184">
        <f>Q297*H297</f>
        <v>0</v>
      </c>
      <c r="S297" s="184">
        <v>0</v>
      </c>
      <c r="T297" s="184">
        <f>S297*H297</f>
        <v>0</v>
      </c>
      <c r="U297" s="185" t="s">
        <v>1</v>
      </c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R297" s="186" t="s">
        <v>90</v>
      </c>
      <c r="AT297" s="186" t="s">
        <v>146</v>
      </c>
      <c r="AU297" s="186" t="s">
        <v>80</v>
      </c>
      <c r="AY297" s="14" t="s">
        <v>145</v>
      </c>
      <c r="BE297" s="187">
        <f>IF(N297="základná",J297,0)</f>
        <v>0</v>
      </c>
      <c r="BF297" s="187">
        <f>IF(N297="znížená",J297,0)</f>
        <v>0</v>
      </c>
      <c r="BG297" s="187">
        <f>IF(N297="zákl. prenesená",J297,0)</f>
        <v>0</v>
      </c>
      <c r="BH297" s="187">
        <f>IF(N297="zníž. prenesená",J297,0)</f>
        <v>0</v>
      </c>
      <c r="BI297" s="187">
        <f>IF(N297="nulová",J297,0)</f>
        <v>0</v>
      </c>
      <c r="BJ297" s="14" t="s">
        <v>84</v>
      </c>
      <c r="BK297" s="188">
        <f>ROUND(I297*H297,3)</f>
        <v>0</v>
      </c>
      <c r="BL297" s="14" t="s">
        <v>90</v>
      </c>
      <c r="BM297" s="186" t="s">
        <v>600</v>
      </c>
    </row>
    <row r="298" spans="1:65" s="2" customFormat="1" ht="24.25" customHeight="1">
      <c r="A298" s="31"/>
      <c r="B298" s="32"/>
      <c r="C298" s="175" t="s">
        <v>603</v>
      </c>
      <c r="D298" s="175" t="s">
        <v>146</v>
      </c>
      <c r="E298" s="176" t="s">
        <v>604</v>
      </c>
      <c r="F298" s="177" t="s">
        <v>605</v>
      </c>
      <c r="G298" s="178" t="s">
        <v>160</v>
      </c>
      <c r="H298" s="179">
        <v>321.32499999999999</v>
      </c>
      <c r="I298" s="180"/>
      <c r="J298" s="179">
        <f>ROUND(I298*H298,3)</f>
        <v>0</v>
      </c>
      <c r="K298" s="181"/>
      <c r="L298" s="36"/>
      <c r="M298" s="199" t="s">
        <v>1</v>
      </c>
      <c r="N298" s="200" t="s">
        <v>41</v>
      </c>
      <c r="O298" s="201"/>
      <c r="P298" s="202">
        <f>O298*H298</f>
        <v>0</v>
      </c>
      <c r="Q298" s="202">
        <v>0</v>
      </c>
      <c r="R298" s="202">
        <f>Q298*H298</f>
        <v>0</v>
      </c>
      <c r="S298" s="202">
        <v>0</v>
      </c>
      <c r="T298" s="202">
        <f>S298*H298</f>
        <v>0</v>
      </c>
      <c r="U298" s="203" t="s">
        <v>1</v>
      </c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R298" s="186" t="s">
        <v>90</v>
      </c>
      <c r="AT298" s="186" t="s">
        <v>146</v>
      </c>
      <c r="AU298" s="186" t="s">
        <v>80</v>
      </c>
      <c r="AY298" s="14" t="s">
        <v>145</v>
      </c>
      <c r="BE298" s="187">
        <f>IF(N298="základná",J298,0)</f>
        <v>0</v>
      </c>
      <c r="BF298" s="187">
        <f>IF(N298="znížená",J298,0)</f>
        <v>0</v>
      </c>
      <c r="BG298" s="187">
        <f>IF(N298="zákl. prenesená",J298,0)</f>
        <v>0</v>
      </c>
      <c r="BH298" s="187">
        <f>IF(N298="zníž. prenesená",J298,0)</f>
        <v>0</v>
      </c>
      <c r="BI298" s="187">
        <f>IF(N298="nulová",J298,0)</f>
        <v>0</v>
      </c>
      <c r="BJ298" s="14" t="s">
        <v>84</v>
      </c>
      <c r="BK298" s="188">
        <f>ROUND(I298*H298,3)</f>
        <v>0</v>
      </c>
      <c r="BL298" s="14" t="s">
        <v>90</v>
      </c>
      <c r="BM298" s="186" t="s">
        <v>603</v>
      </c>
    </row>
    <row r="299" spans="1:65" s="2" customFormat="1" ht="7" customHeight="1">
      <c r="A299" s="31"/>
      <c r="B299" s="51"/>
      <c r="C299" s="52"/>
      <c r="D299" s="52"/>
      <c r="E299" s="52"/>
      <c r="F299" s="52"/>
      <c r="G299" s="52"/>
      <c r="H299" s="52"/>
      <c r="I299" s="52"/>
      <c r="J299" s="52"/>
      <c r="K299" s="52"/>
      <c r="L299" s="36"/>
      <c r="M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</row>
  </sheetData>
  <sheetProtection algorithmName="SHA-512" hashValue="HPPyjKhtBZTvKFpSOgH3UXYjrZHH6S4ILUkFN2EIdTA9ErOX0LuTvyGe9EeYofDpTveCxIZ3QJegm4hmQp4lOw==" saltValue="af+5+OIOxOD1wpo7vloCZ+SO0i26QmmCIa3k0vauNGClTtIYMkynyEOIWgbv/0R5MkuvFNxSwz2X01g2MMt16A==" spinCount="100000" sheet="1" objects="1" scenarios="1" formatColumns="0" formatRows="0" autoFilter="0"/>
  <autoFilter ref="C136:K298" xr:uid="{00000000-0009-0000-0000-000001000000}"/>
  <mergeCells count="9">
    <mergeCell ref="E87:H87"/>
    <mergeCell ref="E127:H127"/>
    <mergeCell ref="E129:H12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226"/>
  <sheetViews>
    <sheetView showGridLines="0" workbookViewId="0"/>
  </sheetViews>
  <sheetFormatPr defaultRowHeight="10.3"/>
  <cols>
    <col min="1" max="1" width="8.36328125" style="1" customWidth="1"/>
    <col min="2" max="2" width="1.1796875" style="1" customWidth="1"/>
    <col min="3" max="3" width="4.1796875" style="1" customWidth="1"/>
    <col min="4" max="4" width="4.36328125" style="1" customWidth="1"/>
    <col min="5" max="5" width="17.1796875" style="1" customWidth="1"/>
    <col min="6" max="6" width="50.81640625" style="1" customWidth="1"/>
    <col min="7" max="7" width="7.453125" style="1" customWidth="1"/>
    <col min="8" max="8" width="11.453125" style="1" customWidth="1"/>
    <col min="9" max="10" width="20.1796875" style="1" customWidth="1"/>
    <col min="11" max="11" width="20.1796875" style="1" hidden="1" customWidth="1"/>
    <col min="12" max="12" width="9.36328125" style="1" customWidth="1"/>
    <col min="13" max="13" width="10.81640625" style="1" hidden="1" customWidth="1"/>
    <col min="14" max="14" width="9.36328125" style="1" hidden="1"/>
    <col min="15" max="21" width="14.1796875" style="1" hidden="1" customWidth="1"/>
    <col min="22" max="22" width="12.36328125" style="1" customWidth="1"/>
    <col min="23" max="23" width="16.36328125" style="1" customWidth="1"/>
    <col min="24" max="24" width="12.36328125" style="1" customWidth="1"/>
    <col min="25" max="25" width="15" style="1" customWidth="1"/>
    <col min="26" max="26" width="11" style="1" customWidth="1"/>
    <col min="27" max="27" width="15" style="1" customWidth="1"/>
    <col min="28" max="28" width="16.36328125" style="1" customWidth="1"/>
    <col min="29" max="29" width="11" style="1" customWidth="1"/>
    <col min="30" max="30" width="15" style="1" customWidth="1"/>
    <col min="31" max="31" width="16.36328125" style="1" customWidth="1"/>
    <col min="44" max="65" width="9.36328125" style="1" hidden="1"/>
  </cols>
  <sheetData>
    <row r="2" spans="1:46" s="1" customFormat="1" ht="37" customHeight="1"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AT2" s="14" t="s">
        <v>86</v>
      </c>
    </row>
    <row r="3" spans="1:46" s="1" customFormat="1" ht="7" customHeight="1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7"/>
      <c r="AT3" s="14" t="s">
        <v>75</v>
      </c>
    </row>
    <row r="4" spans="1:46" s="1" customFormat="1" ht="25" customHeight="1">
      <c r="B4" s="17"/>
      <c r="D4" s="107" t="s">
        <v>102</v>
      </c>
      <c r="L4" s="17"/>
      <c r="M4" s="108" t="s">
        <v>9</v>
      </c>
      <c r="AT4" s="14" t="s">
        <v>4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109" t="s">
        <v>14</v>
      </c>
      <c r="L6" s="17"/>
    </row>
    <row r="7" spans="1:46" s="1" customFormat="1" ht="16.5" customHeight="1">
      <c r="B7" s="17"/>
      <c r="E7" s="256" t="str">
        <f>'Rekapitulácia stavby'!K6</f>
        <v>Bytový dom Malá Čierna</v>
      </c>
      <c r="F7" s="257"/>
      <c r="G7" s="257"/>
      <c r="H7" s="257"/>
      <c r="L7" s="17"/>
    </row>
    <row r="8" spans="1:46" s="2" customFormat="1" ht="12" customHeight="1">
      <c r="A8" s="31"/>
      <c r="B8" s="36"/>
      <c r="C8" s="31"/>
      <c r="D8" s="109" t="s">
        <v>103</v>
      </c>
      <c r="E8" s="31"/>
      <c r="F8" s="31"/>
      <c r="G8" s="31"/>
      <c r="H8" s="31"/>
      <c r="I8" s="31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58" t="s">
        <v>606</v>
      </c>
      <c r="F9" s="259"/>
      <c r="G9" s="259"/>
      <c r="H9" s="259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09" t="s">
        <v>16</v>
      </c>
      <c r="E11" s="31"/>
      <c r="F11" s="110" t="s">
        <v>1</v>
      </c>
      <c r="G11" s="31"/>
      <c r="H11" s="31"/>
      <c r="I11" s="109" t="s">
        <v>17</v>
      </c>
      <c r="J11" s="110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09" t="s">
        <v>18</v>
      </c>
      <c r="E12" s="31"/>
      <c r="F12" s="110" t="s">
        <v>19</v>
      </c>
      <c r="G12" s="31"/>
      <c r="H12" s="31"/>
      <c r="I12" s="109" t="s">
        <v>20</v>
      </c>
      <c r="J12" s="111" t="str">
        <f>'Rekapitulácia stavby'!AN8</f>
        <v>23. 11. 2020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5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09" t="s">
        <v>22</v>
      </c>
      <c r="E14" s="31"/>
      <c r="F14" s="31"/>
      <c r="G14" s="31"/>
      <c r="H14" s="31"/>
      <c r="I14" s="109" t="s">
        <v>23</v>
      </c>
      <c r="J14" s="110" t="s">
        <v>1</v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0" t="s">
        <v>19</v>
      </c>
      <c r="F15" s="31"/>
      <c r="G15" s="31"/>
      <c r="H15" s="31"/>
      <c r="I15" s="109" t="s">
        <v>24</v>
      </c>
      <c r="J15" s="110" t="s">
        <v>1</v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7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09" t="s">
        <v>25</v>
      </c>
      <c r="E17" s="31"/>
      <c r="F17" s="31"/>
      <c r="G17" s="31"/>
      <c r="H17" s="31"/>
      <c r="I17" s="109" t="s">
        <v>23</v>
      </c>
      <c r="J17" s="27" t="str">
        <f>'Rekapitulácia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60" t="str">
        <f>'Rekapitulácia stavby'!E14</f>
        <v>Vyplň údaj</v>
      </c>
      <c r="F18" s="261"/>
      <c r="G18" s="261"/>
      <c r="H18" s="261"/>
      <c r="I18" s="109" t="s">
        <v>24</v>
      </c>
      <c r="J18" s="27" t="str">
        <f>'Rekapitulácia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7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09" t="s">
        <v>27</v>
      </c>
      <c r="E20" s="31"/>
      <c r="F20" s="31"/>
      <c r="G20" s="31"/>
      <c r="H20" s="31"/>
      <c r="I20" s="109" t="s">
        <v>23</v>
      </c>
      <c r="J20" s="110" t="s">
        <v>28</v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0" t="s">
        <v>29</v>
      </c>
      <c r="F21" s="31"/>
      <c r="G21" s="31"/>
      <c r="H21" s="31"/>
      <c r="I21" s="109" t="s">
        <v>24</v>
      </c>
      <c r="J21" s="110" t="s">
        <v>1</v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7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09" t="s">
        <v>32</v>
      </c>
      <c r="E23" s="31"/>
      <c r="F23" s="31"/>
      <c r="G23" s="31"/>
      <c r="H23" s="31"/>
      <c r="I23" s="109" t="s">
        <v>23</v>
      </c>
      <c r="J23" s="110" t="s">
        <v>1</v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0" t="s">
        <v>33</v>
      </c>
      <c r="F24" s="31"/>
      <c r="G24" s="31"/>
      <c r="H24" s="31"/>
      <c r="I24" s="109" t="s">
        <v>24</v>
      </c>
      <c r="J24" s="110" t="s">
        <v>1</v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7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09" t="s">
        <v>34</v>
      </c>
      <c r="E26" s="31"/>
      <c r="F26" s="31"/>
      <c r="G26" s="31"/>
      <c r="H26" s="31"/>
      <c r="I26" s="31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2"/>
      <c r="B27" s="113"/>
      <c r="C27" s="112"/>
      <c r="D27" s="112"/>
      <c r="E27" s="262" t="s">
        <v>1</v>
      </c>
      <c r="F27" s="262"/>
      <c r="G27" s="262"/>
      <c r="H27" s="262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7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7" customHeight="1">
      <c r="A29" s="31"/>
      <c r="B29" s="36"/>
      <c r="C29" s="31"/>
      <c r="D29" s="115"/>
      <c r="E29" s="115"/>
      <c r="F29" s="115"/>
      <c r="G29" s="115"/>
      <c r="H29" s="115"/>
      <c r="I29" s="115"/>
      <c r="J29" s="115"/>
      <c r="K29" s="115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4" customHeight="1">
      <c r="A30" s="31"/>
      <c r="B30" s="36"/>
      <c r="C30" s="31"/>
      <c r="D30" s="116" t="s">
        <v>35</v>
      </c>
      <c r="E30" s="31"/>
      <c r="F30" s="31"/>
      <c r="G30" s="31"/>
      <c r="H30" s="31"/>
      <c r="I30" s="31"/>
      <c r="J30" s="117">
        <f>ROUND(J122,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7" customHeight="1">
      <c r="A31" s="31"/>
      <c r="B31" s="36"/>
      <c r="C31" s="31"/>
      <c r="D31" s="115"/>
      <c r="E31" s="115"/>
      <c r="F31" s="115"/>
      <c r="G31" s="115"/>
      <c r="H31" s="115"/>
      <c r="I31" s="115"/>
      <c r="J31" s="115"/>
      <c r="K31" s="115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5" customHeight="1">
      <c r="A32" s="31"/>
      <c r="B32" s="36"/>
      <c r="C32" s="31"/>
      <c r="D32" s="31"/>
      <c r="E32" s="31"/>
      <c r="F32" s="118" t="s">
        <v>37</v>
      </c>
      <c r="G32" s="31"/>
      <c r="H32" s="31"/>
      <c r="I32" s="118" t="s">
        <v>36</v>
      </c>
      <c r="J32" s="118" t="s">
        <v>38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5" customHeight="1">
      <c r="A33" s="31"/>
      <c r="B33" s="36"/>
      <c r="C33" s="31"/>
      <c r="D33" s="119" t="s">
        <v>39</v>
      </c>
      <c r="E33" s="109" t="s">
        <v>40</v>
      </c>
      <c r="F33" s="120">
        <f>ROUND((SUM(BE122:BE225)),  2)</f>
        <v>0</v>
      </c>
      <c r="G33" s="31"/>
      <c r="H33" s="31"/>
      <c r="I33" s="121">
        <v>0.2</v>
      </c>
      <c r="J33" s="120">
        <f>ROUND(((SUM(BE122:BE225))*I33),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5" customHeight="1">
      <c r="A34" s="31"/>
      <c r="B34" s="36"/>
      <c r="C34" s="31"/>
      <c r="D34" s="31"/>
      <c r="E34" s="109" t="s">
        <v>41</v>
      </c>
      <c r="F34" s="120">
        <f>ROUND((SUM(BF122:BF225)),  2)</f>
        <v>0</v>
      </c>
      <c r="G34" s="31"/>
      <c r="H34" s="31"/>
      <c r="I34" s="121">
        <v>0.2</v>
      </c>
      <c r="J34" s="120">
        <f>ROUND(((SUM(BF122:BF225))*I34),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5" hidden="1" customHeight="1">
      <c r="A35" s="31"/>
      <c r="B35" s="36"/>
      <c r="C35" s="31"/>
      <c r="D35" s="31"/>
      <c r="E35" s="109" t="s">
        <v>42</v>
      </c>
      <c r="F35" s="120">
        <f>ROUND((SUM(BG122:BG225)),  2)</f>
        <v>0</v>
      </c>
      <c r="G35" s="31"/>
      <c r="H35" s="31"/>
      <c r="I35" s="121">
        <v>0.2</v>
      </c>
      <c r="J35" s="120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5" hidden="1" customHeight="1">
      <c r="A36" s="31"/>
      <c r="B36" s="36"/>
      <c r="C36" s="31"/>
      <c r="D36" s="31"/>
      <c r="E36" s="109" t="s">
        <v>43</v>
      </c>
      <c r="F36" s="120">
        <f>ROUND((SUM(BH122:BH225)),  2)</f>
        <v>0</v>
      </c>
      <c r="G36" s="31"/>
      <c r="H36" s="31"/>
      <c r="I36" s="121">
        <v>0.2</v>
      </c>
      <c r="J36" s="120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5" hidden="1" customHeight="1">
      <c r="A37" s="31"/>
      <c r="B37" s="36"/>
      <c r="C37" s="31"/>
      <c r="D37" s="31"/>
      <c r="E37" s="109" t="s">
        <v>44</v>
      </c>
      <c r="F37" s="120">
        <f>ROUND((SUM(BI122:BI225)),  2)</f>
        <v>0</v>
      </c>
      <c r="G37" s="31"/>
      <c r="H37" s="31"/>
      <c r="I37" s="121">
        <v>0</v>
      </c>
      <c r="J37" s="120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7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4" customHeight="1">
      <c r="A39" s="31"/>
      <c r="B39" s="36"/>
      <c r="C39" s="122"/>
      <c r="D39" s="123" t="s">
        <v>45</v>
      </c>
      <c r="E39" s="124"/>
      <c r="F39" s="124"/>
      <c r="G39" s="125" t="s">
        <v>46</v>
      </c>
      <c r="H39" s="126" t="s">
        <v>47</v>
      </c>
      <c r="I39" s="124"/>
      <c r="J39" s="127">
        <f>SUM(J30:J37)</f>
        <v>0</v>
      </c>
      <c r="K39" s="128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5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5" customHeight="1">
      <c r="B41" s="17"/>
      <c r="L41" s="17"/>
    </row>
    <row r="42" spans="1:31" s="1" customFormat="1" ht="14.5" customHeight="1">
      <c r="B42" s="17"/>
      <c r="L42" s="17"/>
    </row>
    <row r="43" spans="1:31" s="1" customFormat="1" ht="14.5" customHeight="1">
      <c r="B43" s="17"/>
      <c r="L43" s="17"/>
    </row>
    <row r="44" spans="1:31" s="1" customFormat="1" ht="14.5" customHeight="1">
      <c r="B44" s="17"/>
      <c r="L44" s="17"/>
    </row>
    <row r="45" spans="1:31" s="1" customFormat="1" ht="14.5" customHeight="1">
      <c r="B45" s="17"/>
      <c r="L45" s="17"/>
    </row>
    <row r="46" spans="1:31" s="1" customFormat="1" ht="14.5" customHeight="1">
      <c r="B46" s="17"/>
      <c r="L46" s="17"/>
    </row>
    <row r="47" spans="1:31" s="1" customFormat="1" ht="14.5" customHeight="1">
      <c r="B47" s="17"/>
      <c r="L47" s="17"/>
    </row>
    <row r="48" spans="1:31" s="1" customFormat="1" ht="14.5" customHeight="1">
      <c r="B48" s="17"/>
      <c r="L48" s="17"/>
    </row>
    <row r="49" spans="1:31" s="1" customFormat="1" ht="14.5" customHeight="1">
      <c r="B49" s="17"/>
      <c r="L49" s="17"/>
    </row>
    <row r="50" spans="1:31" s="2" customFormat="1" ht="14.5" customHeight="1">
      <c r="B50" s="48"/>
      <c r="D50" s="129" t="s">
        <v>48</v>
      </c>
      <c r="E50" s="130"/>
      <c r="F50" s="130"/>
      <c r="G50" s="129" t="s">
        <v>49</v>
      </c>
      <c r="H50" s="130"/>
      <c r="I50" s="130"/>
      <c r="J50" s="130"/>
      <c r="K50" s="130"/>
      <c r="L50" s="48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45">
      <c r="A61" s="31"/>
      <c r="B61" s="36"/>
      <c r="C61" s="31"/>
      <c r="D61" s="131" t="s">
        <v>50</v>
      </c>
      <c r="E61" s="132"/>
      <c r="F61" s="133" t="s">
        <v>51</v>
      </c>
      <c r="G61" s="131" t="s">
        <v>50</v>
      </c>
      <c r="H61" s="132"/>
      <c r="I61" s="132"/>
      <c r="J61" s="134" t="s">
        <v>51</v>
      </c>
      <c r="K61" s="132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45">
      <c r="A65" s="31"/>
      <c r="B65" s="36"/>
      <c r="C65" s="31"/>
      <c r="D65" s="129" t="s">
        <v>52</v>
      </c>
      <c r="E65" s="135"/>
      <c r="F65" s="135"/>
      <c r="G65" s="129" t="s">
        <v>53</v>
      </c>
      <c r="H65" s="135"/>
      <c r="I65" s="135"/>
      <c r="J65" s="135"/>
      <c r="K65" s="135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45">
      <c r="A76" s="31"/>
      <c r="B76" s="36"/>
      <c r="C76" s="31"/>
      <c r="D76" s="131" t="s">
        <v>50</v>
      </c>
      <c r="E76" s="132"/>
      <c r="F76" s="133" t="s">
        <v>51</v>
      </c>
      <c r="G76" s="131" t="s">
        <v>50</v>
      </c>
      <c r="H76" s="132"/>
      <c r="I76" s="132"/>
      <c r="J76" s="134" t="s">
        <v>51</v>
      </c>
      <c r="K76" s="132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5" customHeight="1">
      <c r="A77" s="31"/>
      <c r="B77" s="136"/>
      <c r="C77" s="137"/>
      <c r="D77" s="137"/>
      <c r="E77" s="137"/>
      <c r="F77" s="137"/>
      <c r="G77" s="137"/>
      <c r="H77" s="137"/>
      <c r="I77" s="137"/>
      <c r="J77" s="137"/>
      <c r="K77" s="137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7" hidden="1" customHeight="1">
      <c r="A81" s="31"/>
      <c r="B81" s="138"/>
      <c r="C81" s="139"/>
      <c r="D81" s="139"/>
      <c r="E81" s="139"/>
      <c r="F81" s="139"/>
      <c r="G81" s="139"/>
      <c r="H81" s="139"/>
      <c r="I81" s="139"/>
      <c r="J81" s="139"/>
      <c r="K81" s="139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5" hidden="1" customHeight="1">
      <c r="A82" s="31"/>
      <c r="B82" s="32"/>
      <c r="C82" s="20" t="s">
        <v>105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7" hidden="1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14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3"/>
      <c r="D85" s="33"/>
      <c r="E85" s="254" t="str">
        <f>E7</f>
        <v>Bytový dom Malá Čierna</v>
      </c>
      <c r="F85" s="255"/>
      <c r="G85" s="255"/>
      <c r="H85" s="255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103</v>
      </c>
      <c r="D86" s="33"/>
      <c r="E86" s="33"/>
      <c r="F86" s="33"/>
      <c r="G86" s="33"/>
      <c r="H86" s="33"/>
      <c r="I86" s="33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3"/>
      <c r="D87" s="33"/>
      <c r="E87" s="242" t="str">
        <f>E9</f>
        <v xml:space="preserve">2 - Elektroinštalácia </v>
      </c>
      <c r="F87" s="253"/>
      <c r="G87" s="253"/>
      <c r="H87" s="253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7" hidden="1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18</v>
      </c>
      <c r="D89" s="33"/>
      <c r="E89" s="33"/>
      <c r="F89" s="24" t="str">
        <f>F12</f>
        <v>Obec Malá Čierna</v>
      </c>
      <c r="G89" s="33"/>
      <c r="H89" s="33"/>
      <c r="I89" s="26" t="s">
        <v>20</v>
      </c>
      <c r="J89" s="63" t="str">
        <f>IF(J12="","",J12)</f>
        <v>23. 11. 2020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7" hidden="1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5" hidden="1" customHeight="1">
      <c r="A91" s="31"/>
      <c r="B91" s="32"/>
      <c r="C91" s="26" t="s">
        <v>22</v>
      </c>
      <c r="D91" s="33"/>
      <c r="E91" s="33"/>
      <c r="F91" s="24" t="str">
        <f>E15</f>
        <v>Obec Malá Čierna</v>
      </c>
      <c r="G91" s="33"/>
      <c r="H91" s="33"/>
      <c r="I91" s="26" t="s">
        <v>27</v>
      </c>
      <c r="J91" s="29" t="str">
        <f>E21</f>
        <v>Project89 s.r.o.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5" hidden="1" customHeight="1">
      <c r="A92" s="31"/>
      <c r="B92" s="32"/>
      <c r="C92" s="26" t="s">
        <v>25</v>
      </c>
      <c r="D92" s="33"/>
      <c r="E92" s="33"/>
      <c r="F92" s="24" t="str">
        <f>IF(E18="","",E18)</f>
        <v>Vyplň údaj</v>
      </c>
      <c r="G92" s="33"/>
      <c r="H92" s="33"/>
      <c r="I92" s="26" t="s">
        <v>32</v>
      </c>
      <c r="J92" s="29" t="str">
        <f>E24</f>
        <v>Ing. Eduard Luščoň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4" hidden="1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40" t="s">
        <v>106</v>
      </c>
      <c r="D94" s="141"/>
      <c r="E94" s="141"/>
      <c r="F94" s="141"/>
      <c r="G94" s="141"/>
      <c r="H94" s="141"/>
      <c r="I94" s="141"/>
      <c r="J94" s="142" t="s">
        <v>107</v>
      </c>
      <c r="K94" s="141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4" hidden="1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5" hidden="1" customHeight="1">
      <c r="A96" s="31"/>
      <c r="B96" s="32"/>
      <c r="C96" s="143" t="s">
        <v>108</v>
      </c>
      <c r="D96" s="33"/>
      <c r="E96" s="33"/>
      <c r="F96" s="33"/>
      <c r="G96" s="33"/>
      <c r="H96" s="33"/>
      <c r="I96" s="33"/>
      <c r="J96" s="81">
        <f>J122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109</v>
      </c>
    </row>
    <row r="97" spans="1:31" s="9" customFormat="1" ht="25" hidden="1" customHeight="1">
      <c r="B97" s="144"/>
      <c r="C97" s="145"/>
      <c r="D97" s="146" t="s">
        <v>607</v>
      </c>
      <c r="E97" s="147"/>
      <c r="F97" s="147"/>
      <c r="G97" s="147"/>
      <c r="H97" s="147"/>
      <c r="I97" s="147"/>
      <c r="J97" s="148">
        <f>J123</f>
        <v>0</v>
      </c>
      <c r="K97" s="145"/>
      <c r="L97" s="149"/>
    </row>
    <row r="98" spans="1:31" s="12" customFormat="1" ht="19.95" hidden="1" customHeight="1">
      <c r="B98" s="204"/>
      <c r="C98" s="205"/>
      <c r="D98" s="206" t="s">
        <v>608</v>
      </c>
      <c r="E98" s="207"/>
      <c r="F98" s="207"/>
      <c r="G98" s="207"/>
      <c r="H98" s="207"/>
      <c r="I98" s="207"/>
      <c r="J98" s="208">
        <f>J124</f>
        <v>0</v>
      </c>
      <c r="K98" s="205"/>
      <c r="L98" s="209"/>
    </row>
    <row r="99" spans="1:31" s="9" customFormat="1" ht="25" hidden="1" customHeight="1">
      <c r="B99" s="144"/>
      <c r="C99" s="145"/>
      <c r="D99" s="146" t="s">
        <v>609</v>
      </c>
      <c r="E99" s="147"/>
      <c r="F99" s="147"/>
      <c r="G99" s="147"/>
      <c r="H99" s="147"/>
      <c r="I99" s="147"/>
      <c r="J99" s="148">
        <f>J130</f>
        <v>0</v>
      </c>
      <c r="K99" s="145"/>
      <c r="L99" s="149"/>
    </row>
    <row r="100" spans="1:31" s="12" customFormat="1" ht="19.95" hidden="1" customHeight="1">
      <c r="B100" s="204"/>
      <c r="C100" s="205"/>
      <c r="D100" s="206" t="s">
        <v>610</v>
      </c>
      <c r="E100" s="207"/>
      <c r="F100" s="207"/>
      <c r="G100" s="207"/>
      <c r="H100" s="207"/>
      <c r="I100" s="207"/>
      <c r="J100" s="208">
        <f>J131</f>
        <v>0</v>
      </c>
      <c r="K100" s="205"/>
      <c r="L100" s="209"/>
    </row>
    <row r="101" spans="1:31" s="12" customFormat="1" ht="19.95" hidden="1" customHeight="1">
      <c r="B101" s="204"/>
      <c r="C101" s="205"/>
      <c r="D101" s="206" t="s">
        <v>611</v>
      </c>
      <c r="E101" s="207"/>
      <c r="F101" s="207"/>
      <c r="G101" s="207"/>
      <c r="H101" s="207"/>
      <c r="I101" s="207"/>
      <c r="J101" s="208">
        <f>J213</f>
        <v>0</v>
      </c>
      <c r="K101" s="205"/>
      <c r="L101" s="209"/>
    </row>
    <row r="102" spans="1:31" s="9" customFormat="1" ht="25" hidden="1" customHeight="1">
      <c r="B102" s="144"/>
      <c r="C102" s="145"/>
      <c r="D102" s="146" t="s">
        <v>612</v>
      </c>
      <c r="E102" s="147"/>
      <c r="F102" s="147"/>
      <c r="G102" s="147"/>
      <c r="H102" s="147"/>
      <c r="I102" s="147"/>
      <c r="J102" s="148">
        <f>J224</f>
        <v>0</v>
      </c>
      <c r="K102" s="145"/>
      <c r="L102" s="149"/>
    </row>
    <row r="103" spans="1:31" s="2" customFormat="1" ht="21.75" hidden="1" customHeight="1">
      <c r="A103" s="31"/>
      <c r="B103" s="32"/>
      <c r="C103" s="33"/>
      <c r="D103" s="33"/>
      <c r="E103" s="33"/>
      <c r="F103" s="33"/>
      <c r="G103" s="33"/>
      <c r="H103" s="33"/>
      <c r="I103" s="33"/>
      <c r="J103" s="33"/>
      <c r="K103" s="33"/>
      <c r="L103" s="48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</row>
    <row r="104" spans="1:31" s="2" customFormat="1" ht="7" hidden="1" customHeight="1">
      <c r="A104" s="31"/>
      <c r="B104" s="51"/>
      <c r="C104" s="52"/>
      <c r="D104" s="52"/>
      <c r="E104" s="52"/>
      <c r="F104" s="52"/>
      <c r="G104" s="52"/>
      <c r="H104" s="52"/>
      <c r="I104" s="52"/>
      <c r="J104" s="52"/>
      <c r="K104" s="52"/>
      <c r="L104" s="48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</row>
    <row r="105" spans="1:31" hidden="1"/>
    <row r="106" spans="1:31" hidden="1"/>
    <row r="107" spans="1:31" hidden="1"/>
    <row r="108" spans="1:31" s="2" customFormat="1" ht="7" customHeight="1">
      <c r="A108" s="31"/>
      <c r="B108" s="53"/>
      <c r="C108" s="54"/>
      <c r="D108" s="54"/>
      <c r="E108" s="54"/>
      <c r="F108" s="54"/>
      <c r="G108" s="54"/>
      <c r="H108" s="54"/>
      <c r="I108" s="54"/>
      <c r="J108" s="54"/>
      <c r="K108" s="54"/>
      <c r="L108" s="48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25" customHeight="1">
      <c r="A109" s="31"/>
      <c r="B109" s="32"/>
      <c r="C109" s="20" t="s">
        <v>131</v>
      </c>
      <c r="D109" s="33"/>
      <c r="E109" s="33"/>
      <c r="F109" s="33"/>
      <c r="G109" s="33"/>
      <c r="H109" s="33"/>
      <c r="I109" s="33"/>
      <c r="J109" s="33"/>
      <c r="K109" s="33"/>
      <c r="L109" s="48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7" customHeight="1">
      <c r="A110" s="31"/>
      <c r="B110" s="32"/>
      <c r="C110" s="33"/>
      <c r="D110" s="33"/>
      <c r="E110" s="33"/>
      <c r="F110" s="33"/>
      <c r="G110" s="33"/>
      <c r="H110" s="33"/>
      <c r="I110" s="33"/>
      <c r="J110" s="33"/>
      <c r="K110" s="33"/>
      <c r="L110" s="48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12" customHeight="1">
      <c r="A111" s="31"/>
      <c r="B111" s="32"/>
      <c r="C111" s="26" t="s">
        <v>14</v>
      </c>
      <c r="D111" s="33"/>
      <c r="E111" s="33"/>
      <c r="F111" s="33"/>
      <c r="G111" s="33"/>
      <c r="H111" s="33"/>
      <c r="I111" s="33"/>
      <c r="J111" s="33"/>
      <c r="K111" s="33"/>
      <c r="L111" s="48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6.5" customHeight="1">
      <c r="A112" s="31"/>
      <c r="B112" s="32"/>
      <c r="C112" s="33"/>
      <c r="D112" s="33"/>
      <c r="E112" s="254" t="str">
        <f>E7</f>
        <v>Bytový dom Malá Čierna</v>
      </c>
      <c r="F112" s="255"/>
      <c r="G112" s="255"/>
      <c r="H112" s="255"/>
      <c r="I112" s="33"/>
      <c r="J112" s="33"/>
      <c r="K112" s="33"/>
      <c r="L112" s="48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2" customHeight="1">
      <c r="A113" s="31"/>
      <c r="B113" s="32"/>
      <c r="C113" s="26" t="s">
        <v>103</v>
      </c>
      <c r="D113" s="33"/>
      <c r="E113" s="33"/>
      <c r="F113" s="33"/>
      <c r="G113" s="33"/>
      <c r="H113" s="33"/>
      <c r="I113" s="33"/>
      <c r="J113" s="33"/>
      <c r="K113" s="33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6.5" customHeight="1">
      <c r="A114" s="31"/>
      <c r="B114" s="32"/>
      <c r="C114" s="33"/>
      <c r="D114" s="33"/>
      <c r="E114" s="242" t="str">
        <f>E9</f>
        <v xml:space="preserve">2 - Elektroinštalácia </v>
      </c>
      <c r="F114" s="253"/>
      <c r="G114" s="253"/>
      <c r="H114" s="253"/>
      <c r="I114" s="33"/>
      <c r="J114" s="33"/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7" customHeight="1">
      <c r="A115" s="31"/>
      <c r="B115" s="32"/>
      <c r="C115" s="33"/>
      <c r="D115" s="33"/>
      <c r="E115" s="33"/>
      <c r="F115" s="33"/>
      <c r="G115" s="33"/>
      <c r="H115" s="33"/>
      <c r="I115" s="33"/>
      <c r="J115" s="33"/>
      <c r="K115" s="33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12" customHeight="1">
      <c r="A116" s="31"/>
      <c r="B116" s="32"/>
      <c r="C116" s="26" t="s">
        <v>18</v>
      </c>
      <c r="D116" s="33"/>
      <c r="E116" s="33"/>
      <c r="F116" s="24" t="str">
        <f>F12</f>
        <v>Obec Malá Čierna</v>
      </c>
      <c r="G116" s="33"/>
      <c r="H116" s="33"/>
      <c r="I116" s="26" t="s">
        <v>20</v>
      </c>
      <c r="J116" s="63" t="str">
        <f>IF(J12="","",J12)</f>
        <v>23. 11. 2020</v>
      </c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7" customHeight="1">
      <c r="A117" s="31"/>
      <c r="B117" s="32"/>
      <c r="C117" s="33"/>
      <c r="D117" s="33"/>
      <c r="E117" s="33"/>
      <c r="F117" s="33"/>
      <c r="G117" s="33"/>
      <c r="H117" s="33"/>
      <c r="I117" s="33"/>
      <c r="J117" s="33"/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15.25" customHeight="1">
      <c r="A118" s="31"/>
      <c r="B118" s="32"/>
      <c r="C118" s="26" t="s">
        <v>22</v>
      </c>
      <c r="D118" s="33"/>
      <c r="E118" s="33"/>
      <c r="F118" s="24" t="str">
        <f>E15</f>
        <v>Obec Malá Čierna</v>
      </c>
      <c r="G118" s="33"/>
      <c r="H118" s="33"/>
      <c r="I118" s="26" t="s">
        <v>27</v>
      </c>
      <c r="J118" s="29" t="str">
        <f>E21</f>
        <v>Project89 s.r.o.</v>
      </c>
      <c r="K118" s="33"/>
      <c r="L118" s="48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15.25" customHeight="1">
      <c r="A119" s="31"/>
      <c r="B119" s="32"/>
      <c r="C119" s="26" t="s">
        <v>25</v>
      </c>
      <c r="D119" s="33"/>
      <c r="E119" s="33"/>
      <c r="F119" s="24" t="str">
        <f>IF(E18="","",E18)</f>
        <v>Vyplň údaj</v>
      </c>
      <c r="G119" s="33"/>
      <c r="H119" s="33"/>
      <c r="I119" s="26" t="s">
        <v>32</v>
      </c>
      <c r="J119" s="29" t="str">
        <f>E24</f>
        <v>Ing. Eduard Luščoň</v>
      </c>
      <c r="K119" s="33"/>
      <c r="L119" s="48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2" customFormat="1" ht="10.4" customHeight="1">
      <c r="A120" s="31"/>
      <c r="B120" s="32"/>
      <c r="C120" s="33"/>
      <c r="D120" s="33"/>
      <c r="E120" s="33"/>
      <c r="F120" s="33"/>
      <c r="G120" s="33"/>
      <c r="H120" s="33"/>
      <c r="I120" s="33"/>
      <c r="J120" s="33"/>
      <c r="K120" s="33"/>
      <c r="L120" s="48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5" s="10" customFormat="1" ht="29.25" customHeight="1">
      <c r="A121" s="150"/>
      <c r="B121" s="151"/>
      <c r="C121" s="152" t="s">
        <v>132</v>
      </c>
      <c r="D121" s="153" t="s">
        <v>60</v>
      </c>
      <c r="E121" s="153" t="s">
        <v>56</v>
      </c>
      <c r="F121" s="153" t="s">
        <v>57</v>
      </c>
      <c r="G121" s="153" t="s">
        <v>133</v>
      </c>
      <c r="H121" s="153" t="s">
        <v>134</v>
      </c>
      <c r="I121" s="153" t="s">
        <v>135</v>
      </c>
      <c r="J121" s="154" t="s">
        <v>107</v>
      </c>
      <c r="K121" s="155" t="s">
        <v>136</v>
      </c>
      <c r="L121" s="156"/>
      <c r="M121" s="72" t="s">
        <v>1</v>
      </c>
      <c r="N121" s="73" t="s">
        <v>39</v>
      </c>
      <c r="O121" s="73" t="s">
        <v>137</v>
      </c>
      <c r="P121" s="73" t="s">
        <v>138</v>
      </c>
      <c r="Q121" s="73" t="s">
        <v>139</v>
      </c>
      <c r="R121" s="73" t="s">
        <v>140</v>
      </c>
      <c r="S121" s="73" t="s">
        <v>141</v>
      </c>
      <c r="T121" s="73" t="s">
        <v>142</v>
      </c>
      <c r="U121" s="74" t="s">
        <v>143</v>
      </c>
      <c r="V121" s="150"/>
      <c r="W121" s="150"/>
      <c r="X121" s="150"/>
      <c r="Y121" s="150"/>
      <c r="Z121" s="150"/>
      <c r="AA121" s="150"/>
      <c r="AB121" s="150"/>
      <c r="AC121" s="150"/>
      <c r="AD121" s="150"/>
      <c r="AE121" s="150"/>
    </row>
    <row r="122" spans="1:65" s="2" customFormat="1" ht="22.95" customHeight="1">
      <c r="A122" s="31"/>
      <c r="B122" s="32"/>
      <c r="C122" s="79" t="s">
        <v>108</v>
      </c>
      <c r="D122" s="33"/>
      <c r="E122" s="33"/>
      <c r="F122" s="33"/>
      <c r="G122" s="33"/>
      <c r="H122" s="33"/>
      <c r="I122" s="33"/>
      <c r="J122" s="157">
        <f>BK122</f>
        <v>0</v>
      </c>
      <c r="K122" s="33"/>
      <c r="L122" s="36"/>
      <c r="M122" s="75"/>
      <c r="N122" s="158"/>
      <c r="O122" s="76"/>
      <c r="P122" s="159">
        <f>P123+P130+P224</f>
        <v>0</v>
      </c>
      <c r="Q122" s="76"/>
      <c r="R122" s="159">
        <f>R123+R130+R224</f>
        <v>0</v>
      </c>
      <c r="S122" s="76"/>
      <c r="T122" s="159">
        <f>T123+T130+T224</f>
        <v>0</v>
      </c>
      <c r="U122" s="77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T122" s="14" t="s">
        <v>74</v>
      </c>
      <c r="AU122" s="14" t="s">
        <v>109</v>
      </c>
      <c r="BK122" s="160">
        <f>BK123+BK130+BK224</f>
        <v>0</v>
      </c>
    </row>
    <row r="123" spans="1:65" s="11" customFormat="1" ht="25.95" customHeight="1">
      <c r="B123" s="161"/>
      <c r="C123" s="162"/>
      <c r="D123" s="163" t="s">
        <v>74</v>
      </c>
      <c r="E123" s="164" t="s">
        <v>613</v>
      </c>
      <c r="F123" s="164" t="s">
        <v>614</v>
      </c>
      <c r="G123" s="162"/>
      <c r="H123" s="162"/>
      <c r="I123" s="165"/>
      <c r="J123" s="166">
        <f>BK123</f>
        <v>0</v>
      </c>
      <c r="K123" s="162"/>
      <c r="L123" s="167"/>
      <c r="M123" s="168"/>
      <c r="N123" s="169"/>
      <c r="O123" s="169"/>
      <c r="P123" s="170">
        <f>P124</f>
        <v>0</v>
      </c>
      <c r="Q123" s="169"/>
      <c r="R123" s="170">
        <f>R124</f>
        <v>0</v>
      </c>
      <c r="S123" s="169"/>
      <c r="T123" s="170">
        <f>T124</f>
        <v>0</v>
      </c>
      <c r="U123" s="171"/>
      <c r="AR123" s="172" t="s">
        <v>80</v>
      </c>
      <c r="AT123" s="173" t="s">
        <v>74</v>
      </c>
      <c r="AU123" s="173" t="s">
        <v>75</v>
      </c>
      <c r="AY123" s="172" t="s">
        <v>145</v>
      </c>
      <c r="BK123" s="174">
        <f>BK124</f>
        <v>0</v>
      </c>
    </row>
    <row r="124" spans="1:65" s="11" customFormat="1" ht="22.95" customHeight="1">
      <c r="B124" s="161"/>
      <c r="C124" s="162"/>
      <c r="D124" s="163" t="s">
        <v>74</v>
      </c>
      <c r="E124" s="210" t="s">
        <v>292</v>
      </c>
      <c r="F124" s="210" t="s">
        <v>293</v>
      </c>
      <c r="G124" s="162"/>
      <c r="H124" s="162"/>
      <c r="I124" s="165"/>
      <c r="J124" s="211">
        <f>BK124</f>
        <v>0</v>
      </c>
      <c r="K124" s="162"/>
      <c r="L124" s="167"/>
      <c r="M124" s="168"/>
      <c r="N124" s="169"/>
      <c r="O124" s="169"/>
      <c r="P124" s="170">
        <f>SUM(P125:P129)</f>
        <v>0</v>
      </c>
      <c r="Q124" s="169"/>
      <c r="R124" s="170">
        <f>SUM(R125:R129)</f>
        <v>0</v>
      </c>
      <c r="S124" s="169"/>
      <c r="T124" s="170">
        <f>SUM(T125:T129)</f>
        <v>0</v>
      </c>
      <c r="U124" s="171"/>
      <c r="AR124" s="172" t="s">
        <v>80</v>
      </c>
      <c r="AT124" s="173" t="s">
        <v>74</v>
      </c>
      <c r="AU124" s="173" t="s">
        <v>80</v>
      </c>
      <c r="AY124" s="172" t="s">
        <v>145</v>
      </c>
      <c r="BK124" s="174">
        <f>SUM(BK125:BK129)</f>
        <v>0</v>
      </c>
    </row>
    <row r="125" spans="1:65" s="2" customFormat="1" ht="37.950000000000003" customHeight="1">
      <c r="A125" s="31"/>
      <c r="B125" s="32"/>
      <c r="C125" s="175" t="s">
        <v>80</v>
      </c>
      <c r="D125" s="175" t="s">
        <v>146</v>
      </c>
      <c r="E125" s="176" t="s">
        <v>615</v>
      </c>
      <c r="F125" s="177" t="s">
        <v>616</v>
      </c>
      <c r="G125" s="178" t="s">
        <v>306</v>
      </c>
      <c r="H125" s="179">
        <v>650</v>
      </c>
      <c r="I125" s="180"/>
      <c r="J125" s="179">
        <f>ROUND(I125*H125,3)</f>
        <v>0</v>
      </c>
      <c r="K125" s="181"/>
      <c r="L125" s="36"/>
      <c r="M125" s="182" t="s">
        <v>1</v>
      </c>
      <c r="N125" s="183" t="s">
        <v>41</v>
      </c>
      <c r="O125" s="68"/>
      <c r="P125" s="184">
        <f>O125*H125</f>
        <v>0</v>
      </c>
      <c r="Q125" s="184">
        <v>0</v>
      </c>
      <c r="R125" s="184">
        <f>Q125*H125</f>
        <v>0</v>
      </c>
      <c r="S125" s="184">
        <v>0</v>
      </c>
      <c r="T125" s="184">
        <f>S125*H125</f>
        <v>0</v>
      </c>
      <c r="U125" s="185" t="s">
        <v>1</v>
      </c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R125" s="186" t="s">
        <v>90</v>
      </c>
      <c r="AT125" s="186" t="s">
        <v>146</v>
      </c>
      <c r="AU125" s="186" t="s">
        <v>84</v>
      </c>
      <c r="AY125" s="14" t="s">
        <v>145</v>
      </c>
      <c r="BE125" s="187">
        <f>IF(N125="základná",J125,0)</f>
        <v>0</v>
      </c>
      <c r="BF125" s="187">
        <f>IF(N125="znížená",J125,0)</f>
        <v>0</v>
      </c>
      <c r="BG125" s="187">
        <f>IF(N125="zákl. prenesená",J125,0)</f>
        <v>0</v>
      </c>
      <c r="BH125" s="187">
        <f>IF(N125="zníž. prenesená",J125,0)</f>
        <v>0</v>
      </c>
      <c r="BI125" s="187">
        <f>IF(N125="nulová",J125,0)</f>
        <v>0</v>
      </c>
      <c r="BJ125" s="14" t="s">
        <v>84</v>
      </c>
      <c r="BK125" s="188">
        <f>ROUND(I125*H125,3)</f>
        <v>0</v>
      </c>
      <c r="BL125" s="14" t="s">
        <v>90</v>
      </c>
      <c r="BM125" s="186" t="s">
        <v>84</v>
      </c>
    </row>
    <row r="126" spans="1:65" s="2" customFormat="1" ht="37.950000000000003" customHeight="1">
      <c r="A126" s="31"/>
      <c r="B126" s="32"/>
      <c r="C126" s="175" t="s">
        <v>84</v>
      </c>
      <c r="D126" s="175" t="s">
        <v>146</v>
      </c>
      <c r="E126" s="176" t="s">
        <v>617</v>
      </c>
      <c r="F126" s="177" t="s">
        <v>618</v>
      </c>
      <c r="G126" s="178" t="s">
        <v>306</v>
      </c>
      <c r="H126" s="179">
        <v>140</v>
      </c>
      <c r="I126" s="180"/>
      <c r="J126" s="179">
        <f>ROUND(I126*H126,3)</f>
        <v>0</v>
      </c>
      <c r="K126" s="181"/>
      <c r="L126" s="36"/>
      <c r="M126" s="182" t="s">
        <v>1</v>
      </c>
      <c r="N126" s="183" t="s">
        <v>41</v>
      </c>
      <c r="O126" s="68"/>
      <c r="P126" s="184">
        <f>O126*H126</f>
        <v>0</v>
      </c>
      <c r="Q126" s="184">
        <v>0</v>
      </c>
      <c r="R126" s="184">
        <f>Q126*H126</f>
        <v>0</v>
      </c>
      <c r="S126" s="184">
        <v>0</v>
      </c>
      <c r="T126" s="184">
        <f>S126*H126</f>
        <v>0</v>
      </c>
      <c r="U126" s="185" t="s">
        <v>1</v>
      </c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186" t="s">
        <v>90</v>
      </c>
      <c r="AT126" s="186" t="s">
        <v>146</v>
      </c>
      <c r="AU126" s="186" t="s">
        <v>84</v>
      </c>
      <c r="AY126" s="14" t="s">
        <v>145</v>
      </c>
      <c r="BE126" s="187">
        <f>IF(N126="základná",J126,0)</f>
        <v>0</v>
      </c>
      <c r="BF126" s="187">
        <f>IF(N126="znížená",J126,0)</f>
        <v>0</v>
      </c>
      <c r="BG126" s="187">
        <f>IF(N126="zákl. prenesená",J126,0)</f>
        <v>0</v>
      </c>
      <c r="BH126" s="187">
        <f>IF(N126="zníž. prenesená",J126,0)</f>
        <v>0</v>
      </c>
      <c r="BI126" s="187">
        <f>IF(N126="nulová",J126,0)</f>
        <v>0</v>
      </c>
      <c r="BJ126" s="14" t="s">
        <v>84</v>
      </c>
      <c r="BK126" s="188">
        <f>ROUND(I126*H126,3)</f>
        <v>0</v>
      </c>
      <c r="BL126" s="14" t="s">
        <v>90</v>
      </c>
      <c r="BM126" s="186" t="s">
        <v>90</v>
      </c>
    </row>
    <row r="127" spans="1:65" s="2" customFormat="1" ht="37.950000000000003" customHeight="1">
      <c r="A127" s="31"/>
      <c r="B127" s="32"/>
      <c r="C127" s="175" t="s">
        <v>87</v>
      </c>
      <c r="D127" s="175" t="s">
        <v>146</v>
      </c>
      <c r="E127" s="176" t="s">
        <v>619</v>
      </c>
      <c r="F127" s="177" t="s">
        <v>620</v>
      </c>
      <c r="G127" s="178" t="s">
        <v>306</v>
      </c>
      <c r="H127" s="179">
        <v>20</v>
      </c>
      <c r="I127" s="180"/>
      <c r="J127" s="179">
        <f>ROUND(I127*H127,3)</f>
        <v>0</v>
      </c>
      <c r="K127" s="181"/>
      <c r="L127" s="36"/>
      <c r="M127" s="182" t="s">
        <v>1</v>
      </c>
      <c r="N127" s="183" t="s">
        <v>41</v>
      </c>
      <c r="O127" s="68"/>
      <c r="P127" s="184">
        <f>O127*H127</f>
        <v>0</v>
      </c>
      <c r="Q127" s="184">
        <v>0</v>
      </c>
      <c r="R127" s="184">
        <f>Q127*H127</f>
        <v>0</v>
      </c>
      <c r="S127" s="184">
        <v>0</v>
      </c>
      <c r="T127" s="184">
        <f>S127*H127</f>
        <v>0</v>
      </c>
      <c r="U127" s="185" t="s">
        <v>1</v>
      </c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186" t="s">
        <v>90</v>
      </c>
      <c r="AT127" s="186" t="s">
        <v>146</v>
      </c>
      <c r="AU127" s="186" t="s">
        <v>84</v>
      </c>
      <c r="AY127" s="14" t="s">
        <v>145</v>
      </c>
      <c r="BE127" s="187">
        <f>IF(N127="základná",J127,0)</f>
        <v>0</v>
      </c>
      <c r="BF127" s="187">
        <f>IF(N127="znížená",J127,0)</f>
        <v>0</v>
      </c>
      <c r="BG127" s="187">
        <f>IF(N127="zákl. prenesená",J127,0)</f>
        <v>0</v>
      </c>
      <c r="BH127" s="187">
        <f>IF(N127="zníž. prenesená",J127,0)</f>
        <v>0</v>
      </c>
      <c r="BI127" s="187">
        <f>IF(N127="nulová",J127,0)</f>
        <v>0</v>
      </c>
      <c r="BJ127" s="14" t="s">
        <v>84</v>
      </c>
      <c r="BK127" s="188">
        <f>ROUND(I127*H127,3)</f>
        <v>0</v>
      </c>
      <c r="BL127" s="14" t="s">
        <v>90</v>
      </c>
      <c r="BM127" s="186" t="s">
        <v>96</v>
      </c>
    </row>
    <row r="128" spans="1:65" s="2" customFormat="1" ht="37.950000000000003" customHeight="1">
      <c r="A128" s="31"/>
      <c r="B128" s="32"/>
      <c r="C128" s="175" t="s">
        <v>90</v>
      </c>
      <c r="D128" s="175" t="s">
        <v>146</v>
      </c>
      <c r="E128" s="176" t="s">
        <v>621</v>
      </c>
      <c r="F128" s="177" t="s">
        <v>622</v>
      </c>
      <c r="G128" s="178" t="s">
        <v>306</v>
      </c>
      <c r="H128" s="179">
        <v>30</v>
      </c>
      <c r="I128" s="180"/>
      <c r="J128" s="179">
        <f>ROUND(I128*H128,3)</f>
        <v>0</v>
      </c>
      <c r="K128" s="181"/>
      <c r="L128" s="36"/>
      <c r="M128" s="182" t="s">
        <v>1</v>
      </c>
      <c r="N128" s="183" t="s">
        <v>41</v>
      </c>
      <c r="O128" s="68"/>
      <c r="P128" s="184">
        <f>O128*H128</f>
        <v>0</v>
      </c>
      <c r="Q128" s="184">
        <v>0</v>
      </c>
      <c r="R128" s="184">
        <f>Q128*H128</f>
        <v>0</v>
      </c>
      <c r="S128" s="184">
        <v>0</v>
      </c>
      <c r="T128" s="184">
        <f>S128*H128</f>
        <v>0</v>
      </c>
      <c r="U128" s="185" t="s">
        <v>1</v>
      </c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86" t="s">
        <v>90</v>
      </c>
      <c r="AT128" s="186" t="s">
        <v>146</v>
      </c>
      <c r="AU128" s="186" t="s">
        <v>84</v>
      </c>
      <c r="AY128" s="14" t="s">
        <v>145</v>
      </c>
      <c r="BE128" s="187">
        <f>IF(N128="základná",J128,0)</f>
        <v>0</v>
      </c>
      <c r="BF128" s="187">
        <f>IF(N128="znížená",J128,0)</f>
        <v>0</v>
      </c>
      <c r="BG128" s="187">
        <f>IF(N128="zákl. prenesená",J128,0)</f>
        <v>0</v>
      </c>
      <c r="BH128" s="187">
        <f>IF(N128="zníž. prenesená",J128,0)</f>
        <v>0</v>
      </c>
      <c r="BI128" s="187">
        <f>IF(N128="nulová",J128,0)</f>
        <v>0</v>
      </c>
      <c r="BJ128" s="14" t="s">
        <v>84</v>
      </c>
      <c r="BK128" s="188">
        <f>ROUND(I128*H128,3)</f>
        <v>0</v>
      </c>
      <c r="BL128" s="14" t="s">
        <v>90</v>
      </c>
      <c r="BM128" s="186" t="s">
        <v>229</v>
      </c>
    </row>
    <row r="129" spans="1:65" s="2" customFormat="1" ht="37.950000000000003" customHeight="1">
      <c r="A129" s="31"/>
      <c r="B129" s="32"/>
      <c r="C129" s="175" t="s">
        <v>93</v>
      </c>
      <c r="D129" s="175" t="s">
        <v>146</v>
      </c>
      <c r="E129" s="176" t="s">
        <v>623</v>
      </c>
      <c r="F129" s="177" t="s">
        <v>624</v>
      </c>
      <c r="G129" s="178" t="s">
        <v>306</v>
      </c>
      <c r="H129" s="179">
        <v>15</v>
      </c>
      <c r="I129" s="180"/>
      <c r="J129" s="179">
        <f>ROUND(I129*H129,3)</f>
        <v>0</v>
      </c>
      <c r="K129" s="181"/>
      <c r="L129" s="36"/>
      <c r="M129" s="182" t="s">
        <v>1</v>
      </c>
      <c r="N129" s="183" t="s">
        <v>41</v>
      </c>
      <c r="O129" s="68"/>
      <c r="P129" s="184">
        <f>O129*H129</f>
        <v>0</v>
      </c>
      <c r="Q129" s="184">
        <v>0</v>
      </c>
      <c r="R129" s="184">
        <f>Q129*H129</f>
        <v>0</v>
      </c>
      <c r="S129" s="184">
        <v>0</v>
      </c>
      <c r="T129" s="184">
        <f>S129*H129</f>
        <v>0</v>
      </c>
      <c r="U129" s="185" t="s">
        <v>1</v>
      </c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186" t="s">
        <v>90</v>
      </c>
      <c r="AT129" s="186" t="s">
        <v>146</v>
      </c>
      <c r="AU129" s="186" t="s">
        <v>84</v>
      </c>
      <c r="AY129" s="14" t="s">
        <v>145</v>
      </c>
      <c r="BE129" s="187">
        <f>IF(N129="základná",J129,0)</f>
        <v>0</v>
      </c>
      <c r="BF129" s="187">
        <f>IF(N129="znížená",J129,0)</f>
        <v>0</v>
      </c>
      <c r="BG129" s="187">
        <f>IF(N129="zákl. prenesená",J129,0)</f>
        <v>0</v>
      </c>
      <c r="BH129" s="187">
        <f>IF(N129="zníž. prenesená",J129,0)</f>
        <v>0</v>
      </c>
      <c r="BI129" s="187">
        <f>IF(N129="nulová",J129,0)</f>
        <v>0</v>
      </c>
      <c r="BJ129" s="14" t="s">
        <v>84</v>
      </c>
      <c r="BK129" s="188">
        <f>ROUND(I129*H129,3)</f>
        <v>0</v>
      </c>
      <c r="BL129" s="14" t="s">
        <v>90</v>
      </c>
      <c r="BM129" s="186" t="s">
        <v>625</v>
      </c>
    </row>
    <row r="130" spans="1:65" s="11" customFormat="1" ht="25.95" customHeight="1">
      <c r="B130" s="161"/>
      <c r="C130" s="162"/>
      <c r="D130" s="163" t="s">
        <v>74</v>
      </c>
      <c r="E130" s="164" t="s">
        <v>226</v>
      </c>
      <c r="F130" s="164" t="s">
        <v>626</v>
      </c>
      <c r="G130" s="162"/>
      <c r="H130" s="162"/>
      <c r="I130" s="165"/>
      <c r="J130" s="166">
        <f>BK130</f>
        <v>0</v>
      </c>
      <c r="K130" s="162"/>
      <c r="L130" s="167"/>
      <c r="M130" s="168"/>
      <c r="N130" s="169"/>
      <c r="O130" s="169"/>
      <c r="P130" s="170">
        <f>P131+P213</f>
        <v>0</v>
      </c>
      <c r="Q130" s="169"/>
      <c r="R130" s="170">
        <f>R131+R213</f>
        <v>0</v>
      </c>
      <c r="S130" s="169"/>
      <c r="T130" s="170">
        <f>T131+T213</f>
        <v>0</v>
      </c>
      <c r="U130" s="171"/>
      <c r="AR130" s="172" t="s">
        <v>87</v>
      </c>
      <c r="AT130" s="173" t="s">
        <v>74</v>
      </c>
      <c r="AU130" s="173" t="s">
        <v>75</v>
      </c>
      <c r="AY130" s="172" t="s">
        <v>145</v>
      </c>
      <c r="BK130" s="174">
        <f>BK131+BK213</f>
        <v>0</v>
      </c>
    </row>
    <row r="131" spans="1:65" s="11" customFormat="1" ht="22.95" customHeight="1">
      <c r="B131" s="161"/>
      <c r="C131" s="162"/>
      <c r="D131" s="163" t="s">
        <v>74</v>
      </c>
      <c r="E131" s="210" t="s">
        <v>627</v>
      </c>
      <c r="F131" s="210" t="s">
        <v>628</v>
      </c>
      <c r="G131" s="162"/>
      <c r="H131" s="162"/>
      <c r="I131" s="165"/>
      <c r="J131" s="211">
        <f>BK131</f>
        <v>0</v>
      </c>
      <c r="K131" s="162"/>
      <c r="L131" s="167"/>
      <c r="M131" s="168"/>
      <c r="N131" s="169"/>
      <c r="O131" s="169"/>
      <c r="P131" s="170">
        <f>SUM(P132:P212)</f>
        <v>0</v>
      </c>
      <c r="Q131" s="169"/>
      <c r="R131" s="170">
        <f>SUM(R132:R212)</f>
        <v>0</v>
      </c>
      <c r="S131" s="169"/>
      <c r="T131" s="170">
        <f>SUM(T132:T212)</f>
        <v>0</v>
      </c>
      <c r="U131" s="171"/>
      <c r="AR131" s="172" t="s">
        <v>87</v>
      </c>
      <c r="AT131" s="173" t="s">
        <v>74</v>
      </c>
      <c r="AU131" s="173" t="s">
        <v>80</v>
      </c>
      <c r="AY131" s="172" t="s">
        <v>145</v>
      </c>
      <c r="BK131" s="174">
        <f>SUM(BK132:BK212)</f>
        <v>0</v>
      </c>
    </row>
    <row r="132" spans="1:65" s="2" customFormat="1" ht="14.5" customHeight="1">
      <c r="A132" s="31"/>
      <c r="B132" s="32"/>
      <c r="C132" s="189" t="s">
        <v>96</v>
      </c>
      <c r="D132" s="189" t="s">
        <v>226</v>
      </c>
      <c r="E132" s="190" t="s">
        <v>629</v>
      </c>
      <c r="F132" s="191" t="s">
        <v>630</v>
      </c>
      <c r="G132" s="192" t="s">
        <v>631</v>
      </c>
      <c r="H132" s="193">
        <v>1</v>
      </c>
      <c r="I132" s="194"/>
      <c r="J132" s="193">
        <f t="shared" ref="J132:J163" si="0">ROUND(I132*H132,3)</f>
        <v>0</v>
      </c>
      <c r="K132" s="195"/>
      <c r="L132" s="196"/>
      <c r="M132" s="197" t="s">
        <v>1</v>
      </c>
      <c r="N132" s="198" t="s">
        <v>41</v>
      </c>
      <c r="O132" s="68"/>
      <c r="P132" s="184">
        <f t="shared" ref="P132:P163" si="1">O132*H132</f>
        <v>0</v>
      </c>
      <c r="Q132" s="184">
        <v>0</v>
      </c>
      <c r="R132" s="184">
        <f t="shared" ref="R132:R163" si="2">Q132*H132</f>
        <v>0</v>
      </c>
      <c r="S132" s="184">
        <v>0</v>
      </c>
      <c r="T132" s="184">
        <f t="shared" ref="T132:T163" si="3">S132*H132</f>
        <v>0</v>
      </c>
      <c r="U132" s="185" t="s">
        <v>1</v>
      </c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86" t="s">
        <v>632</v>
      </c>
      <c r="AT132" s="186" t="s">
        <v>226</v>
      </c>
      <c r="AU132" s="186" t="s">
        <v>84</v>
      </c>
      <c r="AY132" s="14" t="s">
        <v>145</v>
      </c>
      <c r="BE132" s="187">
        <f t="shared" ref="BE132:BE163" si="4">IF(N132="základná",J132,0)</f>
        <v>0</v>
      </c>
      <c r="BF132" s="187">
        <f t="shared" ref="BF132:BF163" si="5">IF(N132="znížená",J132,0)</f>
        <v>0</v>
      </c>
      <c r="BG132" s="187">
        <f t="shared" ref="BG132:BG163" si="6">IF(N132="zákl. prenesená",J132,0)</f>
        <v>0</v>
      </c>
      <c r="BH132" s="187">
        <f t="shared" ref="BH132:BH163" si="7">IF(N132="zníž. prenesená",J132,0)</f>
        <v>0</v>
      </c>
      <c r="BI132" s="187">
        <f t="shared" ref="BI132:BI163" si="8">IF(N132="nulová",J132,0)</f>
        <v>0</v>
      </c>
      <c r="BJ132" s="14" t="s">
        <v>84</v>
      </c>
      <c r="BK132" s="188">
        <f t="shared" ref="BK132:BK163" si="9">ROUND(I132*H132,3)</f>
        <v>0</v>
      </c>
      <c r="BL132" s="14" t="s">
        <v>230</v>
      </c>
      <c r="BM132" s="186" t="s">
        <v>161</v>
      </c>
    </row>
    <row r="133" spans="1:65" s="2" customFormat="1" ht="24.25" customHeight="1">
      <c r="A133" s="31"/>
      <c r="B133" s="32"/>
      <c r="C133" s="175" t="s">
        <v>99</v>
      </c>
      <c r="D133" s="175" t="s">
        <v>146</v>
      </c>
      <c r="E133" s="176" t="s">
        <v>633</v>
      </c>
      <c r="F133" s="177" t="s">
        <v>634</v>
      </c>
      <c r="G133" s="178" t="s">
        <v>306</v>
      </c>
      <c r="H133" s="179">
        <v>400</v>
      </c>
      <c r="I133" s="180"/>
      <c r="J133" s="179">
        <f t="shared" si="0"/>
        <v>0</v>
      </c>
      <c r="K133" s="181"/>
      <c r="L133" s="36"/>
      <c r="M133" s="182" t="s">
        <v>1</v>
      </c>
      <c r="N133" s="183" t="s">
        <v>41</v>
      </c>
      <c r="O133" s="68"/>
      <c r="P133" s="184">
        <f t="shared" si="1"/>
        <v>0</v>
      </c>
      <c r="Q133" s="184">
        <v>0</v>
      </c>
      <c r="R133" s="184">
        <f t="shared" si="2"/>
        <v>0</v>
      </c>
      <c r="S133" s="184">
        <v>0</v>
      </c>
      <c r="T133" s="184">
        <f t="shared" si="3"/>
        <v>0</v>
      </c>
      <c r="U133" s="185" t="s">
        <v>1</v>
      </c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86" t="s">
        <v>230</v>
      </c>
      <c r="AT133" s="186" t="s">
        <v>146</v>
      </c>
      <c r="AU133" s="186" t="s">
        <v>84</v>
      </c>
      <c r="AY133" s="14" t="s">
        <v>145</v>
      </c>
      <c r="BE133" s="187">
        <f t="shared" si="4"/>
        <v>0</v>
      </c>
      <c r="BF133" s="187">
        <f t="shared" si="5"/>
        <v>0</v>
      </c>
      <c r="BG133" s="187">
        <f t="shared" si="6"/>
        <v>0</v>
      </c>
      <c r="BH133" s="187">
        <f t="shared" si="7"/>
        <v>0</v>
      </c>
      <c r="BI133" s="187">
        <f t="shared" si="8"/>
        <v>0</v>
      </c>
      <c r="BJ133" s="14" t="s">
        <v>84</v>
      </c>
      <c r="BK133" s="188">
        <f t="shared" si="9"/>
        <v>0</v>
      </c>
      <c r="BL133" s="14" t="s">
        <v>230</v>
      </c>
      <c r="BM133" s="186" t="s">
        <v>635</v>
      </c>
    </row>
    <row r="134" spans="1:65" s="2" customFormat="1" ht="14.5" customHeight="1">
      <c r="A134" s="31"/>
      <c r="B134" s="32"/>
      <c r="C134" s="189" t="s">
        <v>229</v>
      </c>
      <c r="D134" s="189" t="s">
        <v>226</v>
      </c>
      <c r="E134" s="190" t="s">
        <v>636</v>
      </c>
      <c r="F134" s="191" t="s">
        <v>637</v>
      </c>
      <c r="G134" s="192" t="s">
        <v>306</v>
      </c>
      <c r="H134" s="193">
        <v>400</v>
      </c>
      <c r="I134" s="194"/>
      <c r="J134" s="193">
        <f t="shared" si="0"/>
        <v>0</v>
      </c>
      <c r="K134" s="195"/>
      <c r="L134" s="196"/>
      <c r="M134" s="197" t="s">
        <v>1</v>
      </c>
      <c r="N134" s="198" t="s">
        <v>41</v>
      </c>
      <c r="O134" s="68"/>
      <c r="P134" s="184">
        <f t="shared" si="1"/>
        <v>0</v>
      </c>
      <c r="Q134" s="184">
        <v>0</v>
      </c>
      <c r="R134" s="184">
        <f t="shared" si="2"/>
        <v>0</v>
      </c>
      <c r="S134" s="184">
        <v>0</v>
      </c>
      <c r="T134" s="184">
        <f t="shared" si="3"/>
        <v>0</v>
      </c>
      <c r="U134" s="185" t="s">
        <v>1</v>
      </c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86" t="s">
        <v>632</v>
      </c>
      <c r="AT134" s="186" t="s">
        <v>226</v>
      </c>
      <c r="AU134" s="186" t="s">
        <v>84</v>
      </c>
      <c r="AY134" s="14" t="s">
        <v>145</v>
      </c>
      <c r="BE134" s="187">
        <f t="shared" si="4"/>
        <v>0</v>
      </c>
      <c r="BF134" s="187">
        <f t="shared" si="5"/>
        <v>0</v>
      </c>
      <c r="BG134" s="187">
        <f t="shared" si="6"/>
        <v>0</v>
      </c>
      <c r="BH134" s="187">
        <f t="shared" si="7"/>
        <v>0</v>
      </c>
      <c r="BI134" s="187">
        <f t="shared" si="8"/>
        <v>0</v>
      </c>
      <c r="BJ134" s="14" t="s">
        <v>84</v>
      </c>
      <c r="BK134" s="188">
        <f t="shared" si="9"/>
        <v>0</v>
      </c>
      <c r="BL134" s="14" t="s">
        <v>230</v>
      </c>
      <c r="BM134" s="186" t="s">
        <v>638</v>
      </c>
    </row>
    <row r="135" spans="1:65" s="2" customFormat="1" ht="24.25" customHeight="1">
      <c r="A135" s="31"/>
      <c r="B135" s="32"/>
      <c r="C135" s="175" t="s">
        <v>292</v>
      </c>
      <c r="D135" s="175" t="s">
        <v>146</v>
      </c>
      <c r="E135" s="176" t="s">
        <v>639</v>
      </c>
      <c r="F135" s="177" t="s">
        <v>640</v>
      </c>
      <c r="G135" s="178" t="s">
        <v>306</v>
      </c>
      <c r="H135" s="179">
        <v>600</v>
      </c>
      <c r="I135" s="180"/>
      <c r="J135" s="179">
        <f t="shared" si="0"/>
        <v>0</v>
      </c>
      <c r="K135" s="181"/>
      <c r="L135" s="36"/>
      <c r="M135" s="182" t="s">
        <v>1</v>
      </c>
      <c r="N135" s="183" t="s">
        <v>41</v>
      </c>
      <c r="O135" s="68"/>
      <c r="P135" s="184">
        <f t="shared" si="1"/>
        <v>0</v>
      </c>
      <c r="Q135" s="184">
        <v>0</v>
      </c>
      <c r="R135" s="184">
        <f t="shared" si="2"/>
        <v>0</v>
      </c>
      <c r="S135" s="184">
        <v>0</v>
      </c>
      <c r="T135" s="184">
        <f t="shared" si="3"/>
        <v>0</v>
      </c>
      <c r="U135" s="185" t="s">
        <v>1</v>
      </c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86" t="s">
        <v>230</v>
      </c>
      <c r="AT135" s="186" t="s">
        <v>146</v>
      </c>
      <c r="AU135" s="186" t="s">
        <v>84</v>
      </c>
      <c r="AY135" s="14" t="s">
        <v>145</v>
      </c>
      <c r="BE135" s="187">
        <f t="shared" si="4"/>
        <v>0</v>
      </c>
      <c r="BF135" s="187">
        <f t="shared" si="5"/>
        <v>0</v>
      </c>
      <c r="BG135" s="187">
        <f t="shared" si="6"/>
        <v>0</v>
      </c>
      <c r="BH135" s="187">
        <f t="shared" si="7"/>
        <v>0</v>
      </c>
      <c r="BI135" s="187">
        <f t="shared" si="8"/>
        <v>0</v>
      </c>
      <c r="BJ135" s="14" t="s">
        <v>84</v>
      </c>
      <c r="BK135" s="188">
        <f t="shared" si="9"/>
        <v>0</v>
      </c>
      <c r="BL135" s="14" t="s">
        <v>230</v>
      </c>
      <c r="BM135" s="186" t="s">
        <v>170</v>
      </c>
    </row>
    <row r="136" spans="1:65" s="2" customFormat="1" ht="14.5" customHeight="1">
      <c r="A136" s="31"/>
      <c r="B136" s="32"/>
      <c r="C136" s="189" t="s">
        <v>625</v>
      </c>
      <c r="D136" s="189" t="s">
        <v>226</v>
      </c>
      <c r="E136" s="190" t="s">
        <v>641</v>
      </c>
      <c r="F136" s="191" t="s">
        <v>642</v>
      </c>
      <c r="G136" s="192" t="s">
        <v>306</v>
      </c>
      <c r="H136" s="193">
        <v>600</v>
      </c>
      <c r="I136" s="194"/>
      <c r="J136" s="193">
        <f t="shared" si="0"/>
        <v>0</v>
      </c>
      <c r="K136" s="195"/>
      <c r="L136" s="196"/>
      <c r="M136" s="197" t="s">
        <v>1</v>
      </c>
      <c r="N136" s="198" t="s">
        <v>41</v>
      </c>
      <c r="O136" s="68"/>
      <c r="P136" s="184">
        <f t="shared" si="1"/>
        <v>0</v>
      </c>
      <c r="Q136" s="184">
        <v>0</v>
      </c>
      <c r="R136" s="184">
        <f t="shared" si="2"/>
        <v>0</v>
      </c>
      <c r="S136" s="184">
        <v>0</v>
      </c>
      <c r="T136" s="184">
        <f t="shared" si="3"/>
        <v>0</v>
      </c>
      <c r="U136" s="185" t="s">
        <v>1</v>
      </c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86" t="s">
        <v>632</v>
      </c>
      <c r="AT136" s="186" t="s">
        <v>226</v>
      </c>
      <c r="AU136" s="186" t="s">
        <v>84</v>
      </c>
      <c r="AY136" s="14" t="s">
        <v>145</v>
      </c>
      <c r="BE136" s="187">
        <f t="shared" si="4"/>
        <v>0</v>
      </c>
      <c r="BF136" s="187">
        <f t="shared" si="5"/>
        <v>0</v>
      </c>
      <c r="BG136" s="187">
        <f t="shared" si="6"/>
        <v>0</v>
      </c>
      <c r="BH136" s="187">
        <f t="shared" si="7"/>
        <v>0</v>
      </c>
      <c r="BI136" s="187">
        <f t="shared" si="8"/>
        <v>0</v>
      </c>
      <c r="BJ136" s="14" t="s">
        <v>84</v>
      </c>
      <c r="BK136" s="188">
        <f t="shared" si="9"/>
        <v>0</v>
      </c>
      <c r="BL136" s="14" t="s">
        <v>230</v>
      </c>
      <c r="BM136" s="186" t="s">
        <v>7</v>
      </c>
    </row>
    <row r="137" spans="1:65" s="2" customFormat="1" ht="24.25" customHeight="1">
      <c r="A137" s="31"/>
      <c r="B137" s="32"/>
      <c r="C137" s="175" t="s">
        <v>157</v>
      </c>
      <c r="D137" s="175" t="s">
        <v>146</v>
      </c>
      <c r="E137" s="176" t="s">
        <v>643</v>
      </c>
      <c r="F137" s="177" t="s">
        <v>644</v>
      </c>
      <c r="G137" s="178" t="s">
        <v>306</v>
      </c>
      <c r="H137" s="179">
        <v>50</v>
      </c>
      <c r="I137" s="180"/>
      <c r="J137" s="179">
        <f t="shared" si="0"/>
        <v>0</v>
      </c>
      <c r="K137" s="181"/>
      <c r="L137" s="36"/>
      <c r="M137" s="182" t="s">
        <v>1</v>
      </c>
      <c r="N137" s="183" t="s">
        <v>41</v>
      </c>
      <c r="O137" s="68"/>
      <c r="P137" s="184">
        <f t="shared" si="1"/>
        <v>0</v>
      </c>
      <c r="Q137" s="184">
        <v>0</v>
      </c>
      <c r="R137" s="184">
        <f t="shared" si="2"/>
        <v>0</v>
      </c>
      <c r="S137" s="184">
        <v>0</v>
      </c>
      <c r="T137" s="184">
        <f t="shared" si="3"/>
        <v>0</v>
      </c>
      <c r="U137" s="185" t="s">
        <v>1</v>
      </c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86" t="s">
        <v>230</v>
      </c>
      <c r="AT137" s="186" t="s">
        <v>146</v>
      </c>
      <c r="AU137" s="186" t="s">
        <v>84</v>
      </c>
      <c r="AY137" s="14" t="s">
        <v>145</v>
      </c>
      <c r="BE137" s="187">
        <f t="shared" si="4"/>
        <v>0</v>
      </c>
      <c r="BF137" s="187">
        <f t="shared" si="5"/>
        <v>0</v>
      </c>
      <c r="BG137" s="187">
        <f t="shared" si="6"/>
        <v>0</v>
      </c>
      <c r="BH137" s="187">
        <f t="shared" si="7"/>
        <v>0</v>
      </c>
      <c r="BI137" s="187">
        <f t="shared" si="8"/>
        <v>0</v>
      </c>
      <c r="BJ137" s="14" t="s">
        <v>84</v>
      </c>
      <c r="BK137" s="188">
        <f t="shared" si="9"/>
        <v>0</v>
      </c>
      <c r="BL137" s="14" t="s">
        <v>230</v>
      </c>
      <c r="BM137" s="186" t="s">
        <v>180</v>
      </c>
    </row>
    <row r="138" spans="1:65" s="2" customFormat="1" ht="14.5" customHeight="1">
      <c r="A138" s="31"/>
      <c r="B138" s="32"/>
      <c r="C138" s="189" t="s">
        <v>161</v>
      </c>
      <c r="D138" s="189" t="s">
        <v>226</v>
      </c>
      <c r="E138" s="190" t="s">
        <v>645</v>
      </c>
      <c r="F138" s="191" t="s">
        <v>646</v>
      </c>
      <c r="G138" s="192" t="s">
        <v>306</v>
      </c>
      <c r="H138" s="193">
        <v>50</v>
      </c>
      <c r="I138" s="194"/>
      <c r="J138" s="193">
        <f t="shared" si="0"/>
        <v>0</v>
      </c>
      <c r="K138" s="195"/>
      <c r="L138" s="196"/>
      <c r="M138" s="197" t="s">
        <v>1</v>
      </c>
      <c r="N138" s="198" t="s">
        <v>41</v>
      </c>
      <c r="O138" s="68"/>
      <c r="P138" s="184">
        <f t="shared" si="1"/>
        <v>0</v>
      </c>
      <c r="Q138" s="184">
        <v>0</v>
      </c>
      <c r="R138" s="184">
        <f t="shared" si="2"/>
        <v>0</v>
      </c>
      <c r="S138" s="184">
        <v>0</v>
      </c>
      <c r="T138" s="184">
        <f t="shared" si="3"/>
        <v>0</v>
      </c>
      <c r="U138" s="185" t="s">
        <v>1</v>
      </c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86" t="s">
        <v>632</v>
      </c>
      <c r="AT138" s="186" t="s">
        <v>226</v>
      </c>
      <c r="AU138" s="186" t="s">
        <v>84</v>
      </c>
      <c r="AY138" s="14" t="s">
        <v>145</v>
      </c>
      <c r="BE138" s="187">
        <f t="shared" si="4"/>
        <v>0</v>
      </c>
      <c r="BF138" s="187">
        <f t="shared" si="5"/>
        <v>0</v>
      </c>
      <c r="BG138" s="187">
        <f t="shared" si="6"/>
        <v>0</v>
      </c>
      <c r="BH138" s="187">
        <f t="shared" si="7"/>
        <v>0</v>
      </c>
      <c r="BI138" s="187">
        <f t="shared" si="8"/>
        <v>0</v>
      </c>
      <c r="BJ138" s="14" t="s">
        <v>84</v>
      </c>
      <c r="BK138" s="188">
        <f t="shared" si="9"/>
        <v>0</v>
      </c>
      <c r="BL138" s="14" t="s">
        <v>230</v>
      </c>
      <c r="BM138" s="186" t="s">
        <v>186</v>
      </c>
    </row>
    <row r="139" spans="1:65" s="2" customFormat="1" ht="24.25" customHeight="1">
      <c r="A139" s="31"/>
      <c r="B139" s="32"/>
      <c r="C139" s="175" t="s">
        <v>164</v>
      </c>
      <c r="D139" s="175" t="s">
        <v>146</v>
      </c>
      <c r="E139" s="176" t="s">
        <v>647</v>
      </c>
      <c r="F139" s="177" t="s">
        <v>648</v>
      </c>
      <c r="G139" s="178" t="s">
        <v>192</v>
      </c>
      <c r="H139" s="179">
        <v>922</v>
      </c>
      <c r="I139" s="180"/>
      <c r="J139" s="179">
        <f t="shared" si="0"/>
        <v>0</v>
      </c>
      <c r="K139" s="181"/>
      <c r="L139" s="36"/>
      <c r="M139" s="182" t="s">
        <v>1</v>
      </c>
      <c r="N139" s="183" t="s">
        <v>41</v>
      </c>
      <c r="O139" s="68"/>
      <c r="P139" s="184">
        <f t="shared" si="1"/>
        <v>0</v>
      </c>
      <c r="Q139" s="184">
        <v>0</v>
      </c>
      <c r="R139" s="184">
        <f t="shared" si="2"/>
        <v>0</v>
      </c>
      <c r="S139" s="184">
        <v>0</v>
      </c>
      <c r="T139" s="184">
        <f t="shared" si="3"/>
        <v>0</v>
      </c>
      <c r="U139" s="185" t="s">
        <v>1</v>
      </c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86" t="s">
        <v>230</v>
      </c>
      <c r="AT139" s="186" t="s">
        <v>146</v>
      </c>
      <c r="AU139" s="186" t="s">
        <v>84</v>
      </c>
      <c r="AY139" s="14" t="s">
        <v>145</v>
      </c>
      <c r="BE139" s="187">
        <f t="shared" si="4"/>
        <v>0</v>
      </c>
      <c r="BF139" s="187">
        <f t="shared" si="5"/>
        <v>0</v>
      </c>
      <c r="BG139" s="187">
        <f t="shared" si="6"/>
        <v>0</v>
      </c>
      <c r="BH139" s="187">
        <f t="shared" si="7"/>
        <v>0</v>
      </c>
      <c r="BI139" s="187">
        <f t="shared" si="8"/>
        <v>0</v>
      </c>
      <c r="BJ139" s="14" t="s">
        <v>84</v>
      </c>
      <c r="BK139" s="188">
        <f t="shared" si="9"/>
        <v>0</v>
      </c>
      <c r="BL139" s="14" t="s">
        <v>230</v>
      </c>
      <c r="BM139" s="186" t="s">
        <v>189</v>
      </c>
    </row>
    <row r="140" spans="1:65" s="2" customFormat="1" ht="24.25" customHeight="1">
      <c r="A140" s="31"/>
      <c r="B140" s="32"/>
      <c r="C140" s="189" t="s">
        <v>635</v>
      </c>
      <c r="D140" s="189" t="s">
        <v>226</v>
      </c>
      <c r="E140" s="190" t="s">
        <v>649</v>
      </c>
      <c r="F140" s="191" t="s">
        <v>650</v>
      </c>
      <c r="G140" s="192" t="s">
        <v>192</v>
      </c>
      <c r="H140" s="193">
        <v>922</v>
      </c>
      <c r="I140" s="194"/>
      <c r="J140" s="193">
        <f t="shared" si="0"/>
        <v>0</v>
      </c>
      <c r="K140" s="195"/>
      <c r="L140" s="196"/>
      <c r="M140" s="197" t="s">
        <v>1</v>
      </c>
      <c r="N140" s="198" t="s">
        <v>41</v>
      </c>
      <c r="O140" s="68"/>
      <c r="P140" s="184">
        <f t="shared" si="1"/>
        <v>0</v>
      </c>
      <c r="Q140" s="184">
        <v>0</v>
      </c>
      <c r="R140" s="184">
        <f t="shared" si="2"/>
        <v>0</v>
      </c>
      <c r="S140" s="184">
        <v>0</v>
      </c>
      <c r="T140" s="184">
        <f t="shared" si="3"/>
        <v>0</v>
      </c>
      <c r="U140" s="185" t="s">
        <v>1</v>
      </c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86" t="s">
        <v>632</v>
      </c>
      <c r="AT140" s="186" t="s">
        <v>226</v>
      </c>
      <c r="AU140" s="186" t="s">
        <v>84</v>
      </c>
      <c r="AY140" s="14" t="s">
        <v>145</v>
      </c>
      <c r="BE140" s="187">
        <f t="shared" si="4"/>
        <v>0</v>
      </c>
      <c r="BF140" s="187">
        <f t="shared" si="5"/>
        <v>0</v>
      </c>
      <c r="BG140" s="187">
        <f t="shared" si="6"/>
        <v>0</v>
      </c>
      <c r="BH140" s="187">
        <f t="shared" si="7"/>
        <v>0</v>
      </c>
      <c r="BI140" s="187">
        <f t="shared" si="8"/>
        <v>0</v>
      </c>
      <c r="BJ140" s="14" t="s">
        <v>84</v>
      </c>
      <c r="BK140" s="188">
        <f t="shared" si="9"/>
        <v>0</v>
      </c>
      <c r="BL140" s="14" t="s">
        <v>230</v>
      </c>
      <c r="BM140" s="186" t="s">
        <v>196</v>
      </c>
    </row>
    <row r="141" spans="1:65" s="2" customFormat="1" ht="24.25" customHeight="1">
      <c r="A141" s="31"/>
      <c r="B141" s="32"/>
      <c r="C141" s="175" t="s">
        <v>651</v>
      </c>
      <c r="D141" s="175" t="s">
        <v>146</v>
      </c>
      <c r="E141" s="176" t="s">
        <v>652</v>
      </c>
      <c r="F141" s="177" t="s">
        <v>653</v>
      </c>
      <c r="G141" s="178" t="s">
        <v>192</v>
      </c>
      <c r="H141" s="179">
        <v>20</v>
      </c>
      <c r="I141" s="180"/>
      <c r="J141" s="179">
        <f t="shared" si="0"/>
        <v>0</v>
      </c>
      <c r="K141" s="181"/>
      <c r="L141" s="36"/>
      <c r="M141" s="182" t="s">
        <v>1</v>
      </c>
      <c r="N141" s="183" t="s">
        <v>41</v>
      </c>
      <c r="O141" s="68"/>
      <c r="P141" s="184">
        <f t="shared" si="1"/>
        <v>0</v>
      </c>
      <c r="Q141" s="184">
        <v>0</v>
      </c>
      <c r="R141" s="184">
        <f t="shared" si="2"/>
        <v>0</v>
      </c>
      <c r="S141" s="184">
        <v>0</v>
      </c>
      <c r="T141" s="184">
        <f t="shared" si="3"/>
        <v>0</v>
      </c>
      <c r="U141" s="185" t="s">
        <v>1</v>
      </c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86" t="s">
        <v>230</v>
      </c>
      <c r="AT141" s="186" t="s">
        <v>146</v>
      </c>
      <c r="AU141" s="186" t="s">
        <v>84</v>
      </c>
      <c r="AY141" s="14" t="s">
        <v>145</v>
      </c>
      <c r="BE141" s="187">
        <f t="shared" si="4"/>
        <v>0</v>
      </c>
      <c r="BF141" s="187">
        <f t="shared" si="5"/>
        <v>0</v>
      </c>
      <c r="BG141" s="187">
        <f t="shared" si="6"/>
        <v>0</v>
      </c>
      <c r="BH141" s="187">
        <f t="shared" si="7"/>
        <v>0</v>
      </c>
      <c r="BI141" s="187">
        <f t="shared" si="8"/>
        <v>0</v>
      </c>
      <c r="BJ141" s="14" t="s">
        <v>84</v>
      </c>
      <c r="BK141" s="188">
        <f t="shared" si="9"/>
        <v>0</v>
      </c>
      <c r="BL141" s="14" t="s">
        <v>230</v>
      </c>
      <c r="BM141" s="186" t="s">
        <v>654</v>
      </c>
    </row>
    <row r="142" spans="1:65" s="2" customFormat="1" ht="14.5" customHeight="1">
      <c r="A142" s="31"/>
      <c r="B142" s="32"/>
      <c r="C142" s="189" t="s">
        <v>638</v>
      </c>
      <c r="D142" s="189" t="s">
        <v>226</v>
      </c>
      <c r="E142" s="190" t="s">
        <v>655</v>
      </c>
      <c r="F142" s="191" t="s">
        <v>656</v>
      </c>
      <c r="G142" s="192" t="s">
        <v>192</v>
      </c>
      <c r="H142" s="193">
        <v>20</v>
      </c>
      <c r="I142" s="194"/>
      <c r="J142" s="193">
        <f t="shared" si="0"/>
        <v>0</v>
      </c>
      <c r="K142" s="195"/>
      <c r="L142" s="196"/>
      <c r="M142" s="197" t="s">
        <v>1</v>
      </c>
      <c r="N142" s="198" t="s">
        <v>41</v>
      </c>
      <c r="O142" s="68"/>
      <c r="P142" s="184">
        <f t="shared" si="1"/>
        <v>0</v>
      </c>
      <c r="Q142" s="184">
        <v>0</v>
      </c>
      <c r="R142" s="184">
        <f t="shared" si="2"/>
        <v>0</v>
      </c>
      <c r="S142" s="184">
        <v>0</v>
      </c>
      <c r="T142" s="184">
        <f t="shared" si="3"/>
        <v>0</v>
      </c>
      <c r="U142" s="185" t="s">
        <v>1</v>
      </c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86" t="s">
        <v>632</v>
      </c>
      <c r="AT142" s="186" t="s">
        <v>226</v>
      </c>
      <c r="AU142" s="186" t="s">
        <v>84</v>
      </c>
      <c r="AY142" s="14" t="s">
        <v>145</v>
      </c>
      <c r="BE142" s="187">
        <f t="shared" si="4"/>
        <v>0</v>
      </c>
      <c r="BF142" s="187">
        <f t="shared" si="5"/>
        <v>0</v>
      </c>
      <c r="BG142" s="187">
        <f t="shared" si="6"/>
        <v>0</v>
      </c>
      <c r="BH142" s="187">
        <f t="shared" si="7"/>
        <v>0</v>
      </c>
      <c r="BI142" s="187">
        <f t="shared" si="8"/>
        <v>0</v>
      </c>
      <c r="BJ142" s="14" t="s">
        <v>84</v>
      </c>
      <c r="BK142" s="188">
        <f t="shared" si="9"/>
        <v>0</v>
      </c>
      <c r="BL142" s="14" t="s">
        <v>230</v>
      </c>
      <c r="BM142" s="186" t="s">
        <v>657</v>
      </c>
    </row>
    <row r="143" spans="1:65" s="2" customFormat="1" ht="24.25" customHeight="1">
      <c r="A143" s="31"/>
      <c r="B143" s="32"/>
      <c r="C143" s="175" t="s">
        <v>167</v>
      </c>
      <c r="D143" s="175" t="s">
        <v>146</v>
      </c>
      <c r="E143" s="176" t="s">
        <v>658</v>
      </c>
      <c r="F143" s="177" t="s">
        <v>659</v>
      </c>
      <c r="G143" s="178" t="s">
        <v>209</v>
      </c>
      <c r="H143" s="179">
        <v>1</v>
      </c>
      <c r="I143" s="180"/>
      <c r="J143" s="179">
        <f t="shared" si="0"/>
        <v>0</v>
      </c>
      <c r="K143" s="181"/>
      <c r="L143" s="36"/>
      <c r="M143" s="182" t="s">
        <v>1</v>
      </c>
      <c r="N143" s="183" t="s">
        <v>41</v>
      </c>
      <c r="O143" s="68"/>
      <c r="P143" s="184">
        <f t="shared" si="1"/>
        <v>0</v>
      </c>
      <c r="Q143" s="184">
        <v>0</v>
      </c>
      <c r="R143" s="184">
        <f t="shared" si="2"/>
        <v>0</v>
      </c>
      <c r="S143" s="184">
        <v>0</v>
      </c>
      <c r="T143" s="184">
        <f t="shared" si="3"/>
        <v>0</v>
      </c>
      <c r="U143" s="185" t="s">
        <v>1</v>
      </c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86" t="s">
        <v>230</v>
      </c>
      <c r="AT143" s="186" t="s">
        <v>146</v>
      </c>
      <c r="AU143" s="186" t="s">
        <v>84</v>
      </c>
      <c r="AY143" s="14" t="s">
        <v>145</v>
      </c>
      <c r="BE143" s="187">
        <f t="shared" si="4"/>
        <v>0</v>
      </c>
      <c r="BF143" s="187">
        <f t="shared" si="5"/>
        <v>0</v>
      </c>
      <c r="BG143" s="187">
        <f t="shared" si="6"/>
        <v>0</v>
      </c>
      <c r="BH143" s="187">
        <f t="shared" si="7"/>
        <v>0</v>
      </c>
      <c r="BI143" s="187">
        <f t="shared" si="8"/>
        <v>0</v>
      </c>
      <c r="BJ143" s="14" t="s">
        <v>84</v>
      </c>
      <c r="BK143" s="188">
        <f t="shared" si="9"/>
        <v>0</v>
      </c>
      <c r="BL143" s="14" t="s">
        <v>230</v>
      </c>
      <c r="BM143" s="186" t="s">
        <v>199</v>
      </c>
    </row>
    <row r="144" spans="1:65" s="2" customFormat="1" ht="24.25" customHeight="1">
      <c r="A144" s="31"/>
      <c r="B144" s="32"/>
      <c r="C144" s="175" t="s">
        <v>170</v>
      </c>
      <c r="D144" s="175" t="s">
        <v>146</v>
      </c>
      <c r="E144" s="176" t="s">
        <v>660</v>
      </c>
      <c r="F144" s="177" t="s">
        <v>661</v>
      </c>
      <c r="G144" s="178" t="s">
        <v>192</v>
      </c>
      <c r="H144" s="179">
        <v>4</v>
      </c>
      <c r="I144" s="180"/>
      <c r="J144" s="179">
        <f t="shared" si="0"/>
        <v>0</v>
      </c>
      <c r="K144" s="181"/>
      <c r="L144" s="36"/>
      <c r="M144" s="182" t="s">
        <v>1</v>
      </c>
      <c r="N144" s="183" t="s">
        <v>41</v>
      </c>
      <c r="O144" s="68"/>
      <c r="P144" s="184">
        <f t="shared" si="1"/>
        <v>0</v>
      </c>
      <c r="Q144" s="184">
        <v>0</v>
      </c>
      <c r="R144" s="184">
        <f t="shared" si="2"/>
        <v>0</v>
      </c>
      <c r="S144" s="184">
        <v>0</v>
      </c>
      <c r="T144" s="184">
        <f t="shared" si="3"/>
        <v>0</v>
      </c>
      <c r="U144" s="185" t="s">
        <v>1</v>
      </c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86" t="s">
        <v>230</v>
      </c>
      <c r="AT144" s="186" t="s">
        <v>146</v>
      </c>
      <c r="AU144" s="186" t="s">
        <v>84</v>
      </c>
      <c r="AY144" s="14" t="s">
        <v>145</v>
      </c>
      <c r="BE144" s="187">
        <f t="shared" si="4"/>
        <v>0</v>
      </c>
      <c r="BF144" s="187">
        <f t="shared" si="5"/>
        <v>0</v>
      </c>
      <c r="BG144" s="187">
        <f t="shared" si="6"/>
        <v>0</v>
      </c>
      <c r="BH144" s="187">
        <f t="shared" si="7"/>
        <v>0</v>
      </c>
      <c r="BI144" s="187">
        <f t="shared" si="8"/>
        <v>0</v>
      </c>
      <c r="BJ144" s="14" t="s">
        <v>84</v>
      </c>
      <c r="BK144" s="188">
        <f t="shared" si="9"/>
        <v>0</v>
      </c>
      <c r="BL144" s="14" t="s">
        <v>230</v>
      </c>
      <c r="BM144" s="186" t="s">
        <v>662</v>
      </c>
    </row>
    <row r="145" spans="1:65" s="2" customFormat="1" ht="24.25" customHeight="1">
      <c r="A145" s="31"/>
      <c r="B145" s="32"/>
      <c r="C145" s="175" t="s">
        <v>173</v>
      </c>
      <c r="D145" s="175" t="s">
        <v>146</v>
      </c>
      <c r="E145" s="176" t="s">
        <v>663</v>
      </c>
      <c r="F145" s="177" t="s">
        <v>664</v>
      </c>
      <c r="G145" s="178" t="s">
        <v>192</v>
      </c>
      <c r="H145" s="179">
        <v>8</v>
      </c>
      <c r="I145" s="180"/>
      <c r="J145" s="179">
        <f t="shared" si="0"/>
        <v>0</v>
      </c>
      <c r="K145" s="181"/>
      <c r="L145" s="36"/>
      <c r="M145" s="182" t="s">
        <v>1</v>
      </c>
      <c r="N145" s="183" t="s">
        <v>41</v>
      </c>
      <c r="O145" s="68"/>
      <c r="P145" s="184">
        <f t="shared" si="1"/>
        <v>0</v>
      </c>
      <c r="Q145" s="184">
        <v>0</v>
      </c>
      <c r="R145" s="184">
        <f t="shared" si="2"/>
        <v>0</v>
      </c>
      <c r="S145" s="184">
        <v>0</v>
      </c>
      <c r="T145" s="184">
        <f t="shared" si="3"/>
        <v>0</v>
      </c>
      <c r="U145" s="185" t="s">
        <v>1</v>
      </c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86" t="s">
        <v>230</v>
      </c>
      <c r="AT145" s="186" t="s">
        <v>146</v>
      </c>
      <c r="AU145" s="186" t="s">
        <v>84</v>
      </c>
      <c r="AY145" s="14" t="s">
        <v>145</v>
      </c>
      <c r="BE145" s="187">
        <f t="shared" si="4"/>
        <v>0</v>
      </c>
      <c r="BF145" s="187">
        <f t="shared" si="5"/>
        <v>0</v>
      </c>
      <c r="BG145" s="187">
        <f t="shared" si="6"/>
        <v>0</v>
      </c>
      <c r="BH145" s="187">
        <f t="shared" si="7"/>
        <v>0</v>
      </c>
      <c r="BI145" s="187">
        <f t="shared" si="8"/>
        <v>0</v>
      </c>
      <c r="BJ145" s="14" t="s">
        <v>84</v>
      </c>
      <c r="BK145" s="188">
        <f t="shared" si="9"/>
        <v>0</v>
      </c>
      <c r="BL145" s="14" t="s">
        <v>230</v>
      </c>
      <c r="BM145" s="186" t="s">
        <v>665</v>
      </c>
    </row>
    <row r="146" spans="1:65" s="2" customFormat="1" ht="24.25" customHeight="1">
      <c r="A146" s="31"/>
      <c r="B146" s="32"/>
      <c r="C146" s="189" t="s">
        <v>7</v>
      </c>
      <c r="D146" s="189" t="s">
        <v>226</v>
      </c>
      <c r="E146" s="190" t="s">
        <v>666</v>
      </c>
      <c r="F146" s="191" t="s">
        <v>667</v>
      </c>
      <c r="G146" s="192" t="s">
        <v>192</v>
      </c>
      <c r="H146" s="193">
        <v>8</v>
      </c>
      <c r="I146" s="194"/>
      <c r="J146" s="193">
        <f t="shared" si="0"/>
        <v>0</v>
      </c>
      <c r="K146" s="195"/>
      <c r="L146" s="196"/>
      <c r="M146" s="197" t="s">
        <v>1</v>
      </c>
      <c r="N146" s="198" t="s">
        <v>41</v>
      </c>
      <c r="O146" s="68"/>
      <c r="P146" s="184">
        <f t="shared" si="1"/>
        <v>0</v>
      </c>
      <c r="Q146" s="184">
        <v>0</v>
      </c>
      <c r="R146" s="184">
        <f t="shared" si="2"/>
        <v>0</v>
      </c>
      <c r="S146" s="184">
        <v>0</v>
      </c>
      <c r="T146" s="184">
        <f t="shared" si="3"/>
        <v>0</v>
      </c>
      <c r="U146" s="185" t="s">
        <v>1</v>
      </c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86" t="s">
        <v>632</v>
      </c>
      <c r="AT146" s="186" t="s">
        <v>226</v>
      </c>
      <c r="AU146" s="186" t="s">
        <v>84</v>
      </c>
      <c r="AY146" s="14" t="s">
        <v>145</v>
      </c>
      <c r="BE146" s="187">
        <f t="shared" si="4"/>
        <v>0</v>
      </c>
      <c r="BF146" s="187">
        <f t="shared" si="5"/>
        <v>0</v>
      </c>
      <c r="BG146" s="187">
        <f t="shared" si="6"/>
        <v>0</v>
      </c>
      <c r="BH146" s="187">
        <f t="shared" si="7"/>
        <v>0</v>
      </c>
      <c r="BI146" s="187">
        <f t="shared" si="8"/>
        <v>0</v>
      </c>
      <c r="BJ146" s="14" t="s">
        <v>84</v>
      </c>
      <c r="BK146" s="188">
        <f t="shared" si="9"/>
        <v>0</v>
      </c>
      <c r="BL146" s="14" t="s">
        <v>230</v>
      </c>
      <c r="BM146" s="186" t="s">
        <v>668</v>
      </c>
    </row>
    <row r="147" spans="1:65" s="2" customFormat="1" ht="24.25" customHeight="1">
      <c r="A147" s="31"/>
      <c r="B147" s="32"/>
      <c r="C147" s="175" t="s">
        <v>669</v>
      </c>
      <c r="D147" s="175" t="s">
        <v>146</v>
      </c>
      <c r="E147" s="176" t="s">
        <v>670</v>
      </c>
      <c r="F147" s="177" t="s">
        <v>671</v>
      </c>
      <c r="G147" s="178" t="s">
        <v>192</v>
      </c>
      <c r="H147" s="179">
        <v>14</v>
      </c>
      <c r="I147" s="180"/>
      <c r="J147" s="179">
        <f t="shared" si="0"/>
        <v>0</v>
      </c>
      <c r="K147" s="181"/>
      <c r="L147" s="36"/>
      <c r="M147" s="182" t="s">
        <v>1</v>
      </c>
      <c r="N147" s="183" t="s">
        <v>41</v>
      </c>
      <c r="O147" s="68"/>
      <c r="P147" s="184">
        <f t="shared" si="1"/>
        <v>0</v>
      </c>
      <c r="Q147" s="184">
        <v>0</v>
      </c>
      <c r="R147" s="184">
        <f t="shared" si="2"/>
        <v>0</v>
      </c>
      <c r="S147" s="184">
        <v>0</v>
      </c>
      <c r="T147" s="184">
        <f t="shared" si="3"/>
        <v>0</v>
      </c>
      <c r="U147" s="185" t="s">
        <v>1</v>
      </c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86" t="s">
        <v>230</v>
      </c>
      <c r="AT147" s="186" t="s">
        <v>146</v>
      </c>
      <c r="AU147" s="186" t="s">
        <v>84</v>
      </c>
      <c r="AY147" s="14" t="s">
        <v>145</v>
      </c>
      <c r="BE147" s="187">
        <f t="shared" si="4"/>
        <v>0</v>
      </c>
      <c r="BF147" s="187">
        <f t="shared" si="5"/>
        <v>0</v>
      </c>
      <c r="BG147" s="187">
        <f t="shared" si="6"/>
        <v>0</v>
      </c>
      <c r="BH147" s="187">
        <f t="shared" si="7"/>
        <v>0</v>
      </c>
      <c r="BI147" s="187">
        <f t="shared" si="8"/>
        <v>0</v>
      </c>
      <c r="BJ147" s="14" t="s">
        <v>84</v>
      </c>
      <c r="BK147" s="188">
        <f t="shared" si="9"/>
        <v>0</v>
      </c>
      <c r="BL147" s="14" t="s">
        <v>230</v>
      </c>
      <c r="BM147" s="186" t="s">
        <v>672</v>
      </c>
    </row>
    <row r="148" spans="1:65" s="2" customFormat="1" ht="24.25" customHeight="1">
      <c r="A148" s="31"/>
      <c r="B148" s="32"/>
      <c r="C148" s="189" t="s">
        <v>180</v>
      </c>
      <c r="D148" s="189" t="s">
        <v>226</v>
      </c>
      <c r="E148" s="190" t="s">
        <v>673</v>
      </c>
      <c r="F148" s="191" t="s">
        <v>674</v>
      </c>
      <c r="G148" s="192" t="s">
        <v>192</v>
      </c>
      <c r="H148" s="193">
        <v>14</v>
      </c>
      <c r="I148" s="194"/>
      <c r="J148" s="193">
        <f t="shared" si="0"/>
        <v>0</v>
      </c>
      <c r="K148" s="195"/>
      <c r="L148" s="196"/>
      <c r="M148" s="197" t="s">
        <v>1</v>
      </c>
      <c r="N148" s="198" t="s">
        <v>41</v>
      </c>
      <c r="O148" s="68"/>
      <c r="P148" s="184">
        <f t="shared" si="1"/>
        <v>0</v>
      </c>
      <c r="Q148" s="184">
        <v>0</v>
      </c>
      <c r="R148" s="184">
        <f t="shared" si="2"/>
        <v>0</v>
      </c>
      <c r="S148" s="184">
        <v>0</v>
      </c>
      <c r="T148" s="184">
        <f t="shared" si="3"/>
        <v>0</v>
      </c>
      <c r="U148" s="185" t="s">
        <v>1</v>
      </c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86" t="s">
        <v>632</v>
      </c>
      <c r="AT148" s="186" t="s">
        <v>226</v>
      </c>
      <c r="AU148" s="186" t="s">
        <v>84</v>
      </c>
      <c r="AY148" s="14" t="s">
        <v>145</v>
      </c>
      <c r="BE148" s="187">
        <f t="shared" si="4"/>
        <v>0</v>
      </c>
      <c r="BF148" s="187">
        <f t="shared" si="5"/>
        <v>0</v>
      </c>
      <c r="BG148" s="187">
        <f t="shared" si="6"/>
        <v>0</v>
      </c>
      <c r="BH148" s="187">
        <f t="shared" si="7"/>
        <v>0</v>
      </c>
      <c r="BI148" s="187">
        <f t="shared" si="8"/>
        <v>0</v>
      </c>
      <c r="BJ148" s="14" t="s">
        <v>84</v>
      </c>
      <c r="BK148" s="188">
        <f t="shared" si="9"/>
        <v>0</v>
      </c>
      <c r="BL148" s="14" t="s">
        <v>230</v>
      </c>
      <c r="BM148" s="186" t="s">
        <v>675</v>
      </c>
    </row>
    <row r="149" spans="1:65" s="2" customFormat="1" ht="24.25" customHeight="1">
      <c r="A149" s="31"/>
      <c r="B149" s="32"/>
      <c r="C149" s="175" t="s">
        <v>183</v>
      </c>
      <c r="D149" s="175" t="s">
        <v>146</v>
      </c>
      <c r="E149" s="176" t="s">
        <v>676</v>
      </c>
      <c r="F149" s="177" t="s">
        <v>677</v>
      </c>
      <c r="G149" s="178" t="s">
        <v>192</v>
      </c>
      <c r="H149" s="179">
        <v>4</v>
      </c>
      <c r="I149" s="180"/>
      <c r="J149" s="179">
        <f t="shared" si="0"/>
        <v>0</v>
      </c>
      <c r="K149" s="181"/>
      <c r="L149" s="36"/>
      <c r="M149" s="182" t="s">
        <v>1</v>
      </c>
      <c r="N149" s="183" t="s">
        <v>41</v>
      </c>
      <c r="O149" s="68"/>
      <c r="P149" s="184">
        <f t="shared" si="1"/>
        <v>0</v>
      </c>
      <c r="Q149" s="184">
        <v>0</v>
      </c>
      <c r="R149" s="184">
        <f t="shared" si="2"/>
        <v>0</v>
      </c>
      <c r="S149" s="184">
        <v>0</v>
      </c>
      <c r="T149" s="184">
        <f t="shared" si="3"/>
        <v>0</v>
      </c>
      <c r="U149" s="185" t="s">
        <v>1</v>
      </c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86" t="s">
        <v>230</v>
      </c>
      <c r="AT149" s="186" t="s">
        <v>146</v>
      </c>
      <c r="AU149" s="186" t="s">
        <v>84</v>
      </c>
      <c r="AY149" s="14" t="s">
        <v>145</v>
      </c>
      <c r="BE149" s="187">
        <f t="shared" si="4"/>
        <v>0</v>
      </c>
      <c r="BF149" s="187">
        <f t="shared" si="5"/>
        <v>0</v>
      </c>
      <c r="BG149" s="187">
        <f t="shared" si="6"/>
        <v>0</v>
      </c>
      <c r="BH149" s="187">
        <f t="shared" si="7"/>
        <v>0</v>
      </c>
      <c r="BI149" s="187">
        <f t="shared" si="8"/>
        <v>0</v>
      </c>
      <c r="BJ149" s="14" t="s">
        <v>84</v>
      </c>
      <c r="BK149" s="188">
        <f t="shared" si="9"/>
        <v>0</v>
      </c>
      <c r="BL149" s="14" t="s">
        <v>230</v>
      </c>
      <c r="BM149" s="186" t="s">
        <v>206</v>
      </c>
    </row>
    <row r="150" spans="1:65" s="2" customFormat="1" ht="24.25" customHeight="1">
      <c r="A150" s="31"/>
      <c r="B150" s="32"/>
      <c r="C150" s="189" t="s">
        <v>186</v>
      </c>
      <c r="D150" s="189" t="s">
        <v>226</v>
      </c>
      <c r="E150" s="190" t="s">
        <v>678</v>
      </c>
      <c r="F150" s="191" t="s">
        <v>679</v>
      </c>
      <c r="G150" s="192" t="s">
        <v>192</v>
      </c>
      <c r="H150" s="193">
        <v>4</v>
      </c>
      <c r="I150" s="194"/>
      <c r="J150" s="193">
        <f t="shared" si="0"/>
        <v>0</v>
      </c>
      <c r="K150" s="195"/>
      <c r="L150" s="196"/>
      <c r="M150" s="197" t="s">
        <v>1</v>
      </c>
      <c r="N150" s="198" t="s">
        <v>41</v>
      </c>
      <c r="O150" s="68"/>
      <c r="P150" s="184">
        <f t="shared" si="1"/>
        <v>0</v>
      </c>
      <c r="Q150" s="184">
        <v>0</v>
      </c>
      <c r="R150" s="184">
        <f t="shared" si="2"/>
        <v>0</v>
      </c>
      <c r="S150" s="184">
        <v>0</v>
      </c>
      <c r="T150" s="184">
        <f t="shared" si="3"/>
        <v>0</v>
      </c>
      <c r="U150" s="185" t="s">
        <v>1</v>
      </c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86" t="s">
        <v>632</v>
      </c>
      <c r="AT150" s="186" t="s">
        <v>226</v>
      </c>
      <c r="AU150" s="186" t="s">
        <v>84</v>
      </c>
      <c r="AY150" s="14" t="s">
        <v>145</v>
      </c>
      <c r="BE150" s="187">
        <f t="shared" si="4"/>
        <v>0</v>
      </c>
      <c r="BF150" s="187">
        <f t="shared" si="5"/>
        <v>0</v>
      </c>
      <c r="BG150" s="187">
        <f t="shared" si="6"/>
        <v>0</v>
      </c>
      <c r="BH150" s="187">
        <f t="shared" si="7"/>
        <v>0</v>
      </c>
      <c r="BI150" s="187">
        <f t="shared" si="8"/>
        <v>0</v>
      </c>
      <c r="BJ150" s="14" t="s">
        <v>84</v>
      </c>
      <c r="BK150" s="188">
        <f t="shared" si="9"/>
        <v>0</v>
      </c>
      <c r="BL150" s="14" t="s">
        <v>230</v>
      </c>
      <c r="BM150" s="186" t="s">
        <v>680</v>
      </c>
    </row>
    <row r="151" spans="1:65" s="2" customFormat="1" ht="24.25" customHeight="1">
      <c r="A151" s="31"/>
      <c r="B151" s="32"/>
      <c r="C151" s="175" t="s">
        <v>681</v>
      </c>
      <c r="D151" s="175" t="s">
        <v>146</v>
      </c>
      <c r="E151" s="176" t="s">
        <v>682</v>
      </c>
      <c r="F151" s="177" t="s">
        <v>683</v>
      </c>
      <c r="G151" s="178" t="s">
        <v>192</v>
      </c>
      <c r="H151" s="179">
        <v>12</v>
      </c>
      <c r="I151" s="180"/>
      <c r="J151" s="179">
        <f t="shared" si="0"/>
        <v>0</v>
      </c>
      <c r="K151" s="181"/>
      <c r="L151" s="36"/>
      <c r="M151" s="182" t="s">
        <v>1</v>
      </c>
      <c r="N151" s="183" t="s">
        <v>41</v>
      </c>
      <c r="O151" s="68"/>
      <c r="P151" s="184">
        <f t="shared" si="1"/>
        <v>0</v>
      </c>
      <c r="Q151" s="184">
        <v>0</v>
      </c>
      <c r="R151" s="184">
        <f t="shared" si="2"/>
        <v>0</v>
      </c>
      <c r="S151" s="184">
        <v>0</v>
      </c>
      <c r="T151" s="184">
        <f t="shared" si="3"/>
        <v>0</v>
      </c>
      <c r="U151" s="185" t="s">
        <v>1</v>
      </c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86" t="s">
        <v>230</v>
      </c>
      <c r="AT151" s="186" t="s">
        <v>146</v>
      </c>
      <c r="AU151" s="186" t="s">
        <v>84</v>
      </c>
      <c r="AY151" s="14" t="s">
        <v>145</v>
      </c>
      <c r="BE151" s="187">
        <f t="shared" si="4"/>
        <v>0</v>
      </c>
      <c r="BF151" s="187">
        <f t="shared" si="5"/>
        <v>0</v>
      </c>
      <c r="BG151" s="187">
        <f t="shared" si="6"/>
        <v>0</v>
      </c>
      <c r="BH151" s="187">
        <f t="shared" si="7"/>
        <v>0</v>
      </c>
      <c r="BI151" s="187">
        <f t="shared" si="8"/>
        <v>0</v>
      </c>
      <c r="BJ151" s="14" t="s">
        <v>84</v>
      </c>
      <c r="BK151" s="188">
        <f t="shared" si="9"/>
        <v>0</v>
      </c>
      <c r="BL151" s="14" t="s">
        <v>230</v>
      </c>
      <c r="BM151" s="186" t="s">
        <v>684</v>
      </c>
    </row>
    <row r="152" spans="1:65" s="2" customFormat="1" ht="24.25" customHeight="1">
      <c r="A152" s="31"/>
      <c r="B152" s="32"/>
      <c r="C152" s="189" t="s">
        <v>189</v>
      </c>
      <c r="D152" s="189" t="s">
        <v>226</v>
      </c>
      <c r="E152" s="190" t="s">
        <v>685</v>
      </c>
      <c r="F152" s="191" t="s">
        <v>686</v>
      </c>
      <c r="G152" s="192" t="s">
        <v>192</v>
      </c>
      <c r="H152" s="193">
        <v>12</v>
      </c>
      <c r="I152" s="194"/>
      <c r="J152" s="193">
        <f t="shared" si="0"/>
        <v>0</v>
      </c>
      <c r="K152" s="195"/>
      <c r="L152" s="196"/>
      <c r="M152" s="197" t="s">
        <v>1</v>
      </c>
      <c r="N152" s="198" t="s">
        <v>41</v>
      </c>
      <c r="O152" s="68"/>
      <c r="P152" s="184">
        <f t="shared" si="1"/>
        <v>0</v>
      </c>
      <c r="Q152" s="184">
        <v>0</v>
      </c>
      <c r="R152" s="184">
        <f t="shared" si="2"/>
        <v>0</v>
      </c>
      <c r="S152" s="184">
        <v>0</v>
      </c>
      <c r="T152" s="184">
        <f t="shared" si="3"/>
        <v>0</v>
      </c>
      <c r="U152" s="185" t="s">
        <v>1</v>
      </c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86" t="s">
        <v>632</v>
      </c>
      <c r="AT152" s="186" t="s">
        <v>226</v>
      </c>
      <c r="AU152" s="186" t="s">
        <v>84</v>
      </c>
      <c r="AY152" s="14" t="s">
        <v>145</v>
      </c>
      <c r="BE152" s="187">
        <f t="shared" si="4"/>
        <v>0</v>
      </c>
      <c r="BF152" s="187">
        <f t="shared" si="5"/>
        <v>0</v>
      </c>
      <c r="BG152" s="187">
        <f t="shared" si="6"/>
        <v>0</v>
      </c>
      <c r="BH152" s="187">
        <f t="shared" si="7"/>
        <v>0</v>
      </c>
      <c r="BI152" s="187">
        <f t="shared" si="8"/>
        <v>0</v>
      </c>
      <c r="BJ152" s="14" t="s">
        <v>84</v>
      </c>
      <c r="BK152" s="188">
        <f t="shared" si="9"/>
        <v>0</v>
      </c>
      <c r="BL152" s="14" t="s">
        <v>230</v>
      </c>
      <c r="BM152" s="186" t="s">
        <v>687</v>
      </c>
    </row>
    <row r="153" spans="1:65" s="2" customFormat="1" ht="24.25" customHeight="1">
      <c r="A153" s="31"/>
      <c r="B153" s="32"/>
      <c r="C153" s="189" t="s">
        <v>193</v>
      </c>
      <c r="D153" s="189" t="s">
        <v>226</v>
      </c>
      <c r="E153" s="190" t="s">
        <v>688</v>
      </c>
      <c r="F153" s="191" t="s">
        <v>689</v>
      </c>
      <c r="G153" s="192" t="s">
        <v>192</v>
      </c>
      <c r="H153" s="193">
        <v>14.311999999999999</v>
      </c>
      <c r="I153" s="194"/>
      <c r="J153" s="193">
        <f t="shared" si="0"/>
        <v>0</v>
      </c>
      <c r="K153" s="195"/>
      <c r="L153" s="196"/>
      <c r="M153" s="197" t="s">
        <v>1</v>
      </c>
      <c r="N153" s="198" t="s">
        <v>41</v>
      </c>
      <c r="O153" s="68"/>
      <c r="P153" s="184">
        <f t="shared" si="1"/>
        <v>0</v>
      </c>
      <c r="Q153" s="184">
        <v>0</v>
      </c>
      <c r="R153" s="184">
        <f t="shared" si="2"/>
        <v>0</v>
      </c>
      <c r="S153" s="184">
        <v>0</v>
      </c>
      <c r="T153" s="184">
        <f t="shared" si="3"/>
        <v>0</v>
      </c>
      <c r="U153" s="185" t="s">
        <v>1</v>
      </c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86" t="s">
        <v>632</v>
      </c>
      <c r="AT153" s="186" t="s">
        <v>226</v>
      </c>
      <c r="AU153" s="186" t="s">
        <v>84</v>
      </c>
      <c r="AY153" s="14" t="s">
        <v>145</v>
      </c>
      <c r="BE153" s="187">
        <f t="shared" si="4"/>
        <v>0</v>
      </c>
      <c r="BF153" s="187">
        <f t="shared" si="5"/>
        <v>0</v>
      </c>
      <c r="BG153" s="187">
        <f t="shared" si="6"/>
        <v>0</v>
      </c>
      <c r="BH153" s="187">
        <f t="shared" si="7"/>
        <v>0</v>
      </c>
      <c r="BI153" s="187">
        <f t="shared" si="8"/>
        <v>0</v>
      </c>
      <c r="BJ153" s="14" t="s">
        <v>84</v>
      </c>
      <c r="BK153" s="188">
        <f t="shared" si="9"/>
        <v>0</v>
      </c>
      <c r="BL153" s="14" t="s">
        <v>230</v>
      </c>
      <c r="BM153" s="186" t="s">
        <v>690</v>
      </c>
    </row>
    <row r="154" spans="1:65" s="2" customFormat="1" ht="24.25" customHeight="1">
      <c r="A154" s="31"/>
      <c r="B154" s="32"/>
      <c r="C154" s="189" t="s">
        <v>196</v>
      </c>
      <c r="D154" s="189" t="s">
        <v>226</v>
      </c>
      <c r="E154" s="190" t="s">
        <v>691</v>
      </c>
      <c r="F154" s="191" t="s">
        <v>692</v>
      </c>
      <c r="G154" s="192" t="s">
        <v>192</v>
      </c>
      <c r="H154" s="193">
        <v>38</v>
      </c>
      <c r="I154" s="194"/>
      <c r="J154" s="193">
        <f t="shared" si="0"/>
        <v>0</v>
      </c>
      <c r="K154" s="195"/>
      <c r="L154" s="196"/>
      <c r="M154" s="197" t="s">
        <v>1</v>
      </c>
      <c r="N154" s="198" t="s">
        <v>41</v>
      </c>
      <c r="O154" s="68"/>
      <c r="P154" s="184">
        <f t="shared" si="1"/>
        <v>0</v>
      </c>
      <c r="Q154" s="184">
        <v>0</v>
      </c>
      <c r="R154" s="184">
        <f t="shared" si="2"/>
        <v>0</v>
      </c>
      <c r="S154" s="184">
        <v>0</v>
      </c>
      <c r="T154" s="184">
        <f t="shared" si="3"/>
        <v>0</v>
      </c>
      <c r="U154" s="185" t="s">
        <v>1</v>
      </c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86" t="s">
        <v>632</v>
      </c>
      <c r="AT154" s="186" t="s">
        <v>226</v>
      </c>
      <c r="AU154" s="186" t="s">
        <v>84</v>
      </c>
      <c r="AY154" s="14" t="s">
        <v>145</v>
      </c>
      <c r="BE154" s="187">
        <f t="shared" si="4"/>
        <v>0</v>
      </c>
      <c r="BF154" s="187">
        <f t="shared" si="5"/>
        <v>0</v>
      </c>
      <c r="BG154" s="187">
        <f t="shared" si="6"/>
        <v>0</v>
      </c>
      <c r="BH154" s="187">
        <f t="shared" si="7"/>
        <v>0</v>
      </c>
      <c r="BI154" s="187">
        <f t="shared" si="8"/>
        <v>0</v>
      </c>
      <c r="BJ154" s="14" t="s">
        <v>84</v>
      </c>
      <c r="BK154" s="188">
        <f t="shared" si="9"/>
        <v>0</v>
      </c>
      <c r="BL154" s="14" t="s">
        <v>230</v>
      </c>
      <c r="BM154" s="186" t="s">
        <v>693</v>
      </c>
    </row>
    <row r="155" spans="1:65" s="2" customFormat="1" ht="24.25" customHeight="1">
      <c r="A155" s="31"/>
      <c r="B155" s="32"/>
      <c r="C155" s="189" t="s">
        <v>694</v>
      </c>
      <c r="D155" s="189" t="s">
        <v>226</v>
      </c>
      <c r="E155" s="190" t="s">
        <v>695</v>
      </c>
      <c r="F155" s="191" t="s">
        <v>696</v>
      </c>
      <c r="G155" s="192" t="s">
        <v>192</v>
      </c>
      <c r="H155" s="193">
        <v>4</v>
      </c>
      <c r="I155" s="194"/>
      <c r="J155" s="193">
        <f t="shared" si="0"/>
        <v>0</v>
      </c>
      <c r="K155" s="195"/>
      <c r="L155" s="196"/>
      <c r="M155" s="197" t="s">
        <v>1</v>
      </c>
      <c r="N155" s="198" t="s">
        <v>41</v>
      </c>
      <c r="O155" s="68"/>
      <c r="P155" s="184">
        <f t="shared" si="1"/>
        <v>0</v>
      </c>
      <c r="Q155" s="184">
        <v>0</v>
      </c>
      <c r="R155" s="184">
        <f t="shared" si="2"/>
        <v>0</v>
      </c>
      <c r="S155" s="184">
        <v>0</v>
      </c>
      <c r="T155" s="184">
        <f t="shared" si="3"/>
        <v>0</v>
      </c>
      <c r="U155" s="185" t="s">
        <v>1</v>
      </c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86" t="s">
        <v>632</v>
      </c>
      <c r="AT155" s="186" t="s">
        <v>226</v>
      </c>
      <c r="AU155" s="186" t="s">
        <v>84</v>
      </c>
      <c r="AY155" s="14" t="s">
        <v>145</v>
      </c>
      <c r="BE155" s="187">
        <f t="shared" si="4"/>
        <v>0</v>
      </c>
      <c r="BF155" s="187">
        <f t="shared" si="5"/>
        <v>0</v>
      </c>
      <c r="BG155" s="187">
        <f t="shared" si="6"/>
        <v>0</v>
      </c>
      <c r="BH155" s="187">
        <f t="shared" si="7"/>
        <v>0</v>
      </c>
      <c r="BI155" s="187">
        <f t="shared" si="8"/>
        <v>0</v>
      </c>
      <c r="BJ155" s="14" t="s">
        <v>84</v>
      </c>
      <c r="BK155" s="188">
        <f t="shared" si="9"/>
        <v>0</v>
      </c>
      <c r="BL155" s="14" t="s">
        <v>230</v>
      </c>
      <c r="BM155" s="186" t="s">
        <v>210</v>
      </c>
    </row>
    <row r="156" spans="1:65" s="2" customFormat="1" ht="24.25" customHeight="1">
      <c r="A156" s="31"/>
      <c r="B156" s="32"/>
      <c r="C156" s="189" t="s">
        <v>654</v>
      </c>
      <c r="D156" s="189" t="s">
        <v>226</v>
      </c>
      <c r="E156" s="190" t="s">
        <v>697</v>
      </c>
      <c r="F156" s="191" t="s">
        <v>698</v>
      </c>
      <c r="G156" s="192" t="s">
        <v>192</v>
      </c>
      <c r="H156" s="193">
        <v>10</v>
      </c>
      <c r="I156" s="194"/>
      <c r="J156" s="193">
        <f t="shared" si="0"/>
        <v>0</v>
      </c>
      <c r="K156" s="195"/>
      <c r="L156" s="196"/>
      <c r="M156" s="197" t="s">
        <v>1</v>
      </c>
      <c r="N156" s="198" t="s">
        <v>41</v>
      </c>
      <c r="O156" s="68"/>
      <c r="P156" s="184">
        <f t="shared" si="1"/>
        <v>0</v>
      </c>
      <c r="Q156" s="184">
        <v>0</v>
      </c>
      <c r="R156" s="184">
        <f t="shared" si="2"/>
        <v>0</v>
      </c>
      <c r="S156" s="184">
        <v>0</v>
      </c>
      <c r="T156" s="184">
        <f t="shared" si="3"/>
        <v>0</v>
      </c>
      <c r="U156" s="185" t="s">
        <v>1</v>
      </c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86" t="s">
        <v>632</v>
      </c>
      <c r="AT156" s="186" t="s">
        <v>226</v>
      </c>
      <c r="AU156" s="186" t="s">
        <v>84</v>
      </c>
      <c r="AY156" s="14" t="s">
        <v>145</v>
      </c>
      <c r="BE156" s="187">
        <f t="shared" si="4"/>
        <v>0</v>
      </c>
      <c r="BF156" s="187">
        <f t="shared" si="5"/>
        <v>0</v>
      </c>
      <c r="BG156" s="187">
        <f t="shared" si="6"/>
        <v>0</v>
      </c>
      <c r="BH156" s="187">
        <f t="shared" si="7"/>
        <v>0</v>
      </c>
      <c r="BI156" s="187">
        <f t="shared" si="8"/>
        <v>0</v>
      </c>
      <c r="BJ156" s="14" t="s">
        <v>84</v>
      </c>
      <c r="BK156" s="188">
        <f t="shared" si="9"/>
        <v>0</v>
      </c>
      <c r="BL156" s="14" t="s">
        <v>230</v>
      </c>
      <c r="BM156" s="186" t="s">
        <v>216</v>
      </c>
    </row>
    <row r="157" spans="1:65" s="2" customFormat="1" ht="24.25" customHeight="1">
      <c r="A157" s="31"/>
      <c r="B157" s="32"/>
      <c r="C157" s="175" t="s">
        <v>699</v>
      </c>
      <c r="D157" s="175" t="s">
        <v>146</v>
      </c>
      <c r="E157" s="176" t="s">
        <v>700</v>
      </c>
      <c r="F157" s="177" t="s">
        <v>701</v>
      </c>
      <c r="G157" s="178" t="s">
        <v>192</v>
      </c>
      <c r="H157" s="179">
        <v>4</v>
      </c>
      <c r="I157" s="180"/>
      <c r="J157" s="179">
        <f t="shared" si="0"/>
        <v>0</v>
      </c>
      <c r="K157" s="181"/>
      <c r="L157" s="36"/>
      <c r="M157" s="182" t="s">
        <v>1</v>
      </c>
      <c r="N157" s="183" t="s">
        <v>41</v>
      </c>
      <c r="O157" s="68"/>
      <c r="P157" s="184">
        <f t="shared" si="1"/>
        <v>0</v>
      </c>
      <c r="Q157" s="184">
        <v>0</v>
      </c>
      <c r="R157" s="184">
        <f t="shared" si="2"/>
        <v>0</v>
      </c>
      <c r="S157" s="184">
        <v>0</v>
      </c>
      <c r="T157" s="184">
        <f t="shared" si="3"/>
        <v>0</v>
      </c>
      <c r="U157" s="185" t="s">
        <v>1</v>
      </c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86" t="s">
        <v>230</v>
      </c>
      <c r="AT157" s="186" t="s">
        <v>146</v>
      </c>
      <c r="AU157" s="186" t="s">
        <v>84</v>
      </c>
      <c r="AY157" s="14" t="s">
        <v>145</v>
      </c>
      <c r="BE157" s="187">
        <f t="shared" si="4"/>
        <v>0</v>
      </c>
      <c r="BF157" s="187">
        <f t="shared" si="5"/>
        <v>0</v>
      </c>
      <c r="BG157" s="187">
        <f t="shared" si="6"/>
        <v>0</v>
      </c>
      <c r="BH157" s="187">
        <f t="shared" si="7"/>
        <v>0</v>
      </c>
      <c r="BI157" s="187">
        <f t="shared" si="8"/>
        <v>0</v>
      </c>
      <c r="BJ157" s="14" t="s">
        <v>84</v>
      </c>
      <c r="BK157" s="188">
        <f t="shared" si="9"/>
        <v>0</v>
      </c>
      <c r="BL157" s="14" t="s">
        <v>230</v>
      </c>
      <c r="BM157" s="186" t="s">
        <v>222</v>
      </c>
    </row>
    <row r="158" spans="1:65" s="2" customFormat="1" ht="24.25" customHeight="1">
      <c r="A158" s="31"/>
      <c r="B158" s="32"/>
      <c r="C158" s="189" t="s">
        <v>657</v>
      </c>
      <c r="D158" s="189" t="s">
        <v>226</v>
      </c>
      <c r="E158" s="190" t="s">
        <v>702</v>
      </c>
      <c r="F158" s="191" t="s">
        <v>703</v>
      </c>
      <c r="G158" s="192" t="s">
        <v>192</v>
      </c>
      <c r="H158" s="193">
        <v>4</v>
      </c>
      <c r="I158" s="194"/>
      <c r="J158" s="193">
        <f t="shared" si="0"/>
        <v>0</v>
      </c>
      <c r="K158" s="195"/>
      <c r="L158" s="196"/>
      <c r="M158" s="197" t="s">
        <v>1</v>
      </c>
      <c r="N158" s="198" t="s">
        <v>41</v>
      </c>
      <c r="O158" s="68"/>
      <c r="P158" s="184">
        <f t="shared" si="1"/>
        <v>0</v>
      </c>
      <c r="Q158" s="184">
        <v>0</v>
      </c>
      <c r="R158" s="184">
        <f t="shared" si="2"/>
        <v>0</v>
      </c>
      <c r="S158" s="184">
        <v>0</v>
      </c>
      <c r="T158" s="184">
        <f t="shared" si="3"/>
        <v>0</v>
      </c>
      <c r="U158" s="185" t="s">
        <v>1</v>
      </c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86" t="s">
        <v>632</v>
      </c>
      <c r="AT158" s="186" t="s">
        <v>226</v>
      </c>
      <c r="AU158" s="186" t="s">
        <v>84</v>
      </c>
      <c r="AY158" s="14" t="s">
        <v>145</v>
      </c>
      <c r="BE158" s="187">
        <f t="shared" si="4"/>
        <v>0</v>
      </c>
      <c r="BF158" s="187">
        <f t="shared" si="5"/>
        <v>0</v>
      </c>
      <c r="BG158" s="187">
        <f t="shared" si="6"/>
        <v>0</v>
      </c>
      <c r="BH158" s="187">
        <f t="shared" si="7"/>
        <v>0</v>
      </c>
      <c r="BI158" s="187">
        <f t="shared" si="8"/>
        <v>0</v>
      </c>
      <c r="BJ158" s="14" t="s">
        <v>84</v>
      </c>
      <c r="BK158" s="188">
        <f t="shared" si="9"/>
        <v>0</v>
      </c>
      <c r="BL158" s="14" t="s">
        <v>230</v>
      </c>
      <c r="BM158" s="186" t="s">
        <v>230</v>
      </c>
    </row>
    <row r="159" spans="1:65" s="2" customFormat="1" ht="24.25" customHeight="1">
      <c r="A159" s="31"/>
      <c r="B159" s="32"/>
      <c r="C159" s="175" t="s">
        <v>704</v>
      </c>
      <c r="D159" s="175" t="s">
        <v>146</v>
      </c>
      <c r="E159" s="176" t="s">
        <v>705</v>
      </c>
      <c r="F159" s="177" t="s">
        <v>706</v>
      </c>
      <c r="G159" s="178" t="s">
        <v>192</v>
      </c>
      <c r="H159" s="179">
        <v>4</v>
      </c>
      <c r="I159" s="180"/>
      <c r="J159" s="179">
        <f t="shared" si="0"/>
        <v>0</v>
      </c>
      <c r="K159" s="181"/>
      <c r="L159" s="36"/>
      <c r="M159" s="182" t="s">
        <v>1</v>
      </c>
      <c r="N159" s="183" t="s">
        <v>41</v>
      </c>
      <c r="O159" s="68"/>
      <c r="P159" s="184">
        <f t="shared" si="1"/>
        <v>0</v>
      </c>
      <c r="Q159" s="184">
        <v>0</v>
      </c>
      <c r="R159" s="184">
        <f t="shared" si="2"/>
        <v>0</v>
      </c>
      <c r="S159" s="184">
        <v>0</v>
      </c>
      <c r="T159" s="184">
        <f t="shared" si="3"/>
        <v>0</v>
      </c>
      <c r="U159" s="185" t="s">
        <v>1</v>
      </c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86" t="s">
        <v>230</v>
      </c>
      <c r="AT159" s="186" t="s">
        <v>146</v>
      </c>
      <c r="AU159" s="186" t="s">
        <v>84</v>
      </c>
      <c r="AY159" s="14" t="s">
        <v>145</v>
      </c>
      <c r="BE159" s="187">
        <f t="shared" si="4"/>
        <v>0</v>
      </c>
      <c r="BF159" s="187">
        <f t="shared" si="5"/>
        <v>0</v>
      </c>
      <c r="BG159" s="187">
        <f t="shared" si="6"/>
        <v>0</v>
      </c>
      <c r="BH159" s="187">
        <f t="shared" si="7"/>
        <v>0</v>
      </c>
      <c r="BI159" s="187">
        <f t="shared" si="8"/>
        <v>0</v>
      </c>
      <c r="BJ159" s="14" t="s">
        <v>84</v>
      </c>
      <c r="BK159" s="188">
        <f t="shared" si="9"/>
        <v>0</v>
      </c>
      <c r="BL159" s="14" t="s">
        <v>230</v>
      </c>
      <c r="BM159" s="186" t="s">
        <v>236</v>
      </c>
    </row>
    <row r="160" spans="1:65" s="2" customFormat="1" ht="24.25" customHeight="1">
      <c r="A160" s="31"/>
      <c r="B160" s="32"/>
      <c r="C160" s="189" t="s">
        <v>199</v>
      </c>
      <c r="D160" s="189" t="s">
        <v>226</v>
      </c>
      <c r="E160" s="190" t="s">
        <v>707</v>
      </c>
      <c r="F160" s="191" t="s">
        <v>708</v>
      </c>
      <c r="G160" s="192" t="s">
        <v>192</v>
      </c>
      <c r="H160" s="193">
        <v>4</v>
      </c>
      <c r="I160" s="194"/>
      <c r="J160" s="193">
        <f t="shared" si="0"/>
        <v>0</v>
      </c>
      <c r="K160" s="195"/>
      <c r="L160" s="196"/>
      <c r="M160" s="197" t="s">
        <v>1</v>
      </c>
      <c r="N160" s="198" t="s">
        <v>41</v>
      </c>
      <c r="O160" s="68"/>
      <c r="P160" s="184">
        <f t="shared" si="1"/>
        <v>0</v>
      </c>
      <c r="Q160" s="184">
        <v>0</v>
      </c>
      <c r="R160" s="184">
        <f t="shared" si="2"/>
        <v>0</v>
      </c>
      <c r="S160" s="184">
        <v>0</v>
      </c>
      <c r="T160" s="184">
        <f t="shared" si="3"/>
        <v>0</v>
      </c>
      <c r="U160" s="185" t="s">
        <v>1</v>
      </c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86" t="s">
        <v>632</v>
      </c>
      <c r="AT160" s="186" t="s">
        <v>226</v>
      </c>
      <c r="AU160" s="186" t="s">
        <v>84</v>
      </c>
      <c r="AY160" s="14" t="s">
        <v>145</v>
      </c>
      <c r="BE160" s="187">
        <f t="shared" si="4"/>
        <v>0</v>
      </c>
      <c r="BF160" s="187">
        <f t="shared" si="5"/>
        <v>0</v>
      </c>
      <c r="BG160" s="187">
        <f t="shared" si="6"/>
        <v>0</v>
      </c>
      <c r="BH160" s="187">
        <f t="shared" si="7"/>
        <v>0</v>
      </c>
      <c r="BI160" s="187">
        <f t="shared" si="8"/>
        <v>0</v>
      </c>
      <c r="BJ160" s="14" t="s">
        <v>84</v>
      </c>
      <c r="BK160" s="188">
        <f t="shared" si="9"/>
        <v>0</v>
      </c>
      <c r="BL160" s="14" t="s">
        <v>230</v>
      </c>
      <c r="BM160" s="186" t="s">
        <v>242</v>
      </c>
    </row>
    <row r="161" spans="1:65" s="2" customFormat="1" ht="24.25" customHeight="1">
      <c r="A161" s="31"/>
      <c r="B161" s="32"/>
      <c r="C161" s="175" t="s">
        <v>709</v>
      </c>
      <c r="D161" s="175" t="s">
        <v>146</v>
      </c>
      <c r="E161" s="176" t="s">
        <v>710</v>
      </c>
      <c r="F161" s="177" t="s">
        <v>711</v>
      </c>
      <c r="G161" s="178" t="s">
        <v>192</v>
      </c>
      <c r="H161" s="179">
        <v>134</v>
      </c>
      <c r="I161" s="180"/>
      <c r="J161" s="179">
        <f t="shared" si="0"/>
        <v>0</v>
      </c>
      <c r="K161" s="181"/>
      <c r="L161" s="36"/>
      <c r="M161" s="182" t="s">
        <v>1</v>
      </c>
      <c r="N161" s="183" t="s">
        <v>41</v>
      </c>
      <c r="O161" s="68"/>
      <c r="P161" s="184">
        <f t="shared" si="1"/>
        <v>0</v>
      </c>
      <c r="Q161" s="184">
        <v>0</v>
      </c>
      <c r="R161" s="184">
        <f t="shared" si="2"/>
        <v>0</v>
      </c>
      <c r="S161" s="184">
        <v>0</v>
      </c>
      <c r="T161" s="184">
        <f t="shared" si="3"/>
        <v>0</v>
      </c>
      <c r="U161" s="185" t="s">
        <v>1</v>
      </c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186" t="s">
        <v>230</v>
      </c>
      <c r="AT161" s="186" t="s">
        <v>146</v>
      </c>
      <c r="AU161" s="186" t="s">
        <v>84</v>
      </c>
      <c r="AY161" s="14" t="s">
        <v>145</v>
      </c>
      <c r="BE161" s="187">
        <f t="shared" si="4"/>
        <v>0</v>
      </c>
      <c r="BF161" s="187">
        <f t="shared" si="5"/>
        <v>0</v>
      </c>
      <c r="BG161" s="187">
        <f t="shared" si="6"/>
        <v>0</v>
      </c>
      <c r="BH161" s="187">
        <f t="shared" si="7"/>
        <v>0</v>
      </c>
      <c r="BI161" s="187">
        <f t="shared" si="8"/>
        <v>0</v>
      </c>
      <c r="BJ161" s="14" t="s">
        <v>84</v>
      </c>
      <c r="BK161" s="188">
        <f t="shared" si="9"/>
        <v>0</v>
      </c>
      <c r="BL161" s="14" t="s">
        <v>230</v>
      </c>
      <c r="BM161" s="186" t="s">
        <v>249</v>
      </c>
    </row>
    <row r="162" spans="1:65" s="2" customFormat="1" ht="14.5" customHeight="1">
      <c r="A162" s="31"/>
      <c r="B162" s="32"/>
      <c r="C162" s="189" t="s">
        <v>662</v>
      </c>
      <c r="D162" s="189" t="s">
        <v>226</v>
      </c>
      <c r="E162" s="190" t="s">
        <v>712</v>
      </c>
      <c r="F162" s="191" t="s">
        <v>713</v>
      </c>
      <c r="G162" s="192" t="s">
        <v>192</v>
      </c>
      <c r="H162" s="193">
        <v>10</v>
      </c>
      <c r="I162" s="194"/>
      <c r="J162" s="193">
        <f t="shared" si="0"/>
        <v>0</v>
      </c>
      <c r="K162" s="195"/>
      <c r="L162" s="196"/>
      <c r="M162" s="197" t="s">
        <v>1</v>
      </c>
      <c r="N162" s="198" t="s">
        <v>41</v>
      </c>
      <c r="O162" s="68"/>
      <c r="P162" s="184">
        <f t="shared" si="1"/>
        <v>0</v>
      </c>
      <c r="Q162" s="184">
        <v>0</v>
      </c>
      <c r="R162" s="184">
        <f t="shared" si="2"/>
        <v>0</v>
      </c>
      <c r="S162" s="184">
        <v>0</v>
      </c>
      <c r="T162" s="184">
        <f t="shared" si="3"/>
        <v>0</v>
      </c>
      <c r="U162" s="185" t="s">
        <v>1</v>
      </c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86" t="s">
        <v>632</v>
      </c>
      <c r="AT162" s="186" t="s">
        <v>226</v>
      </c>
      <c r="AU162" s="186" t="s">
        <v>84</v>
      </c>
      <c r="AY162" s="14" t="s">
        <v>145</v>
      </c>
      <c r="BE162" s="187">
        <f t="shared" si="4"/>
        <v>0</v>
      </c>
      <c r="BF162" s="187">
        <f t="shared" si="5"/>
        <v>0</v>
      </c>
      <c r="BG162" s="187">
        <f t="shared" si="6"/>
        <v>0</v>
      </c>
      <c r="BH162" s="187">
        <f t="shared" si="7"/>
        <v>0</v>
      </c>
      <c r="BI162" s="187">
        <f t="shared" si="8"/>
        <v>0</v>
      </c>
      <c r="BJ162" s="14" t="s">
        <v>84</v>
      </c>
      <c r="BK162" s="188">
        <f t="shared" si="9"/>
        <v>0</v>
      </c>
      <c r="BL162" s="14" t="s">
        <v>230</v>
      </c>
      <c r="BM162" s="186" t="s">
        <v>714</v>
      </c>
    </row>
    <row r="163" spans="1:65" s="2" customFormat="1" ht="37.950000000000003" customHeight="1">
      <c r="A163" s="31"/>
      <c r="B163" s="32"/>
      <c r="C163" s="189" t="s">
        <v>715</v>
      </c>
      <c r="D163" s="189" t="s">
        <v>226</v>
      </c>
      <c r="E163" s="190" t="s">
        <v>716</v>
      </c>
      <c r="F163" s="191" t="s">
        <v>717</v>
      </c>
      <c r="G163" s="192" t="s">
        <v>192</v>
      </c>
      <c r="H163" s="193">
        <v>134</v>
      </c>
      <c r="I163" s="194"/>
      <c r="J163" s="193">
        <f t="shared" si="0"/>
        <v>0</v>
      </c>
      <c r="K163" s="195"/>
      <c r="L163" s="196"/>
      <c r="M163" s="197" t="s">
        <v>1</v>
      </c>
      <c r="N163" s="198" t="s">
        <v>41</v>
      </c>
      <c r="O163" s="68"/>
      <c r="P163" s="184">
        <f t="shared" si="1"/>
        <v>0</v>
      </c>
      <c r="Q163" s="184">
        <v>0</v>
      </c>
      <c r="R163" s="184">
        <f t="shared" si="2"/>
        <v>0</v>
      </c>
      <c r="S163" s="184">
        <v>0</v>
      </c>
      <c r="T163" s="184">
        <f t="shared" si="3"/>
        <v>0</v>
      </c>
      <c r="U163" s="185" t="s">
        <v>1</v>
      </c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186" t="s">
        <v>632</v>
      </c>
      <c r="AT163" s="186" t="s">
        <v>226</v>
      </c>
      <c r="AU163" s="186" t="s">
        <v>84</v>
      </c>
      <c r="AY163" s="14" t="s">
        <v>145</v>
      </c>
      <c r="BE163" s="187">
        <f t="shared" si="4"/>
        <v>0</v>
      </c>
      <c r="BF163" s="187">
        <f t="shared" si="5"/>
        <v>0</v>
      </c>
      <c r="BG163" s="187">
        <f t="shared" si="6"/>
        <v>0</v>
      </c>
      <c r="BH163" s="187">
        <f t="shared" si="7"/>
        <v>0</v>
      </c>
      <c r="BI163" s="187">
        <f t="shared" si="8"/>
        <v>0</v>
      </c>
      <c r="BJ163" s="14" t="s">
        <v>84</v>
      </c>
      <c r="BK163" s="188">
        <f t="shared" si="9"/>
        <v>0</v>
      </c>
      <c r="BL163" s="14" t="s">
        <v>230</v>
      </c>
      <c r="BM163" s="186" t="s">
        <v>718</v>
      </c>
    </row>
    <row r="164" spans="1:65" s="2" customFormat="1" ht="24.25" customHeight="1">
      <c r="A164" s="31"/>
      <c r="B164" s="32"/>
      <c r="C164" s="175" t="s">
        <v>665</v>
      </c>
      <c r="D164" s="175" t="s">
        <v>146</v>
      </c>
      <c r="E164" s="176" t="s">
        <v>719</v>
      </c>
      <c r="F164" s="177" t="s">
        <v>720</v>
      </c>
      <c r="G164" s="178" t="s">
        <v>192</v>
      </c>
      <c r="H164" s="179">
        <v>1</v>
      </c>
      <c r="I164" s="180"/>
      <c r="J164" s="179">
        <f t="shared" ref="J164:J195" si="10">ROUND(I164*H164,3)</f>
        <v>0</v>
      </c>
      <c r="K164" s="181"/>
      <c r="L164" s="36"/>
      <c r="M164" s="182" t="s">
        <v>1</v>
      </c>
      <c r="N164" s="183" t="s">
        <v>41</v>
      </c>
      <c r="O164" s="68"/>
      <c r="P164" s="184">
        <f t="shared" ref="P164:P195" si="11">O164*H164</f>
        <v>0</v>
      </c>
      <c r="Q164" s="184">
        <v>0</v>
      </c>
      <c r="R164" s="184">
        <f t="shared" ref="R164:R195" si="12">Q164*H164</f>
        <v>0</v>
      </c>
      <c r="S164" s="184">
        <v>0</v>
      </c>
      <c r="T164" s="184">
        <f t="shared" ref="T164:T195" si="13">S164*H164</f>
        <v>0</v>
      </c>
      <c r="U164" s="185" t="s">
        <v>1</v>
      </c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86" t="s">
        <v>230</v>
      </c>
      <c r="AT164" s="186" t="s">
        <v>146</v>
      </c>
      <c r="AU164" s="186" t="s">
        <v>84</v>
      </c>
      <c r="AY164" s="14" t="s">
        <v>145</v>
      </c>
      <c r="BE164" s="187">
        <f t="shared" ref="BE164:BE195" si="14">IF(N164="základná",J164,0)</f>
        <v>0</v>
      </c>
      <c r="BF164" s="187">
        <f t="shared" ref="BF164:BF195" si="15">IF(N164="znížená",J164,0)</f>
        <v>0</v>
      </c>
      <c r="BG164" s="187">
        <f t="shared" ref="BG164:BG195" si="16">IF(N164="zákl. prenesená",J164,0)</f>
        <v>0</v>
      </c>
      <c r="BH164" s="187">
        <f t="shared" ref="BH164:BH195" si="17">IF(N164="zníž. prenesená",J164,0)</f>
        <v>0</v>
      </c>
      <c r="BI164" s="187">
        <f t="shared" ref="BI164:BI195" si="18">IF(N164="nulová",J164,0)</f>
        <v>0</v>
      </c>
      <c r="BJ164" s="14" t="s">
        <v>84</v>
      </c>
      <c r="BK164" s="188">
        <f t="shared" ref="BK164:BK195" si="19">ROUND(I164*H164,3)</f>
        <v>0</v>
      </c>
      <c r="BL164" s="14" t="s">
        <v>230</v>
      </c>
      <c r="BM164" s="186" t="s">
        <v>721</v>
      </c>
    </row>
    <row r="165" spans="1:65" s="2" customFormat="1" ht="24.25" customHeight="1">
      <c r="A165" s="31"/>
      <c r="B165" s="32"/>
      <c r="C165" s="189" t="s">
        <v>722</v>
      </c>
      <c r="D165" s="189" t="s">
        <v>226</v>
      </c>
      <c r="E165" s="190" t="s">
        <v>723</v>
      </c>
      <c r="F165" s="191" t="s">
        <v>724</v>
      </c>
      <c r="G165" s="192" t="s">
        <v>725</v>
      </c>
      <c r="H165" s="193">
        <v>1</v>
      </c>
      <c r="I165" s="194"/>
      <c r="J165" s="193">
        <f t="shared" si="10"/>
        <v>0</v>
      </c>
      <c r="K165" s="195"/>
      <c r="L165" s="196"/>
      <c r="M165" s="197" t="s">
        <v>1</v>
      </c>
      <c r="N165" s="198" t="s">
        <v>41</v>
      </c>
      <c r="O165" s="68"/>
      <c r="P165" s="184">
        <f t="shared" si="11"/>
        <v>0</v>
      </c>
      <c r="Q165" s="184">
        <v>0</v>
      </c>
      <c r="R165" s="184">
        <f t="shared" si="12"/>
        <v>0</v>
      </c>
      <c r="S165" s="184">
        <v>0</v>
      </c>
      <c r="T165" s="184">
        <f t="shared" si="13"/>
        <v>0</v>
      </c>
      <c r="U165" s="185" t="s">
        <v>1</v>
      </c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86" t="s">
        <v>632</v>
      </c>
      <c r="AT165" s="186" t="s">
        <v>226</v>
      </c>
      <c r="AU165" s="186" t="s">
        <v>84</v>
      </c>
      <c r="AY165" s="14" t="s">
        <v>145</v>
      </c>
      <c r="BE165" s="187">
        <f t="shared" si="14"/>
        <v>0</v>
      </c>
      <c r="BF165" s="187">
        <f t="shared" si="15"/>
        <v>0</v>
      </c>
      <c r="BG165" s="187">
        <f t="shared" si="16"/>
        <v>0</v>
      </c>
      <c r="BH165" s="187">
        <f t="shared" si="17"/>
        <v>0</v>
      </c>
      <c r="BI165" s="187">
        <f t="shared" si="18"/>
        <v>0</v>
      </c>
      <c r="BJ165" s="14" t="s">
        <v>84</v>
      </c>
      <c r="BK165" s="188">
        <f t="shared" si="19"/>
        <v>0</v>
      </c>
      <c r="BL165" s="14" t="s">
        <v>230</v>
      </c>
      <c r="BM165" s="186" t="s">
        <v>264</v>
      </c>
    </row>
    <row r="166" spans="1:65" s="2" customFormat="1" ht="24.25" customHeight="1">
      <c r="A166" s="31"/>
      <c r="B166" s="32"/>
      <c r="C166" s="175" t="s">
        <v>668</v>
      </c>
      <c r="D166" s="175" t="s">
        <v>146</v>
      </c>
      <c r="E166" s="176" t="s">
        <v>726</v>
      </c>
      <c r="F166" s="177" t="s">
        <v>727</v>
      </c>
      <c r="G166" s="178" t="s">
        <v>192</v>
      </c>
      <c r="H166" s="179">
        <v>4</v>
      </c>
      <c r="I166" s="180"/>
      <c r="J166" s="179">
        <f t="shared" si="10"/>
        <v>0</v>
      </c>
      <c r="K166" s="181"/>
      <c r="L166" s="36"/>
      <c r="M166" s="182" t="s">
        <v>1</v>
      </c>
      <c r="N166" s="183" t="s">
        <v>41</v>
      </c>
      <c r="O166" s="68"/>
      <c r="P166" s="184">
        <f t="shared" si="11"/>
        <v>0</v>
      </c>
      <c r="Q166" s="184">
        <v>0</v>
      </c>
      <c r="R166" s="184">
        <f t="shared" si="12"/>
        <v>0</v>
      </c>
      <c r="S166" s="184">
        <v>0</v>
      </c>
      <c r="T166" s="184">
        <f t="shared" si="13"/>
        <v>0</v>
      </c>
      <c r="U166" s="185" t="s">
        <v>1</v>
      </c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186" t="s">
        <v>230</v>
      </c>
      <c r="AT166" s="186" t="s">
        <v>146</v>
      </c>
      <c r="AU166" s="186" t="s">
        <v>84</v>
      </c>
      <c r="AY166" s="14" t="s">
        <v>145</v>
      </c>
      <c r="BE166" s="187">
        <f t="shared" si="14"/>
        <v>0</v>
      </c>
      <c r="BF166" s="187">
        <f t="shared" si="15"/>
        <v>0</v>
      </c>
      <c r="BG166" s="187">
        <f t="shared" si="16"/>
        <v>0</v>
      </c>
      <c r="BH166" s="187">
        <f t="shared" si="17"/>
        <v>0</v>
      </c>
      <c r="BI166" s="187">
        <f t="shared" si="18"/>
        <v>0</v>
      </c>
      <c r="BJ166" s="14" t="s">
        <v>84</v>
      </c>
      <c r="BK166" s="188">
        <f t="shared" si="19"/>
        <v>0</v>
      </c>
      <c r="BL166" s="14" t="s">
        <v>230</v>
      </c>
      <c r="BM166" s="186" t="s">
        <v>728</v>
      </c>
    </row>
    <row r="167" spans="1:65" s="2" customFormat="1" ht="24.25" customHeight="1">
      <c r="A167" s="31"/>
      <c r="B167" s="32"/>
      <c r="C167" s="189" t="s">
        <v>729</v>
      </c>
      <c r="D167" s="189" t="s">
        <v>226</v>
      </c>
      <c r="E167" s="190" t="s">
        <v>730</v>
      </c>
      <c r="F167" s="191" t="s">
        <v>731</v>
      </c>
      <c r="G167" s="192" t="s">
        <v>192</v>
      </c>
      <c r="H167" s="193">
        <v>4</v>
      </c>
      <c r="I167" s="194"/>
      <c r="J167" s="193">
        <f t="shared" si="10"/>
        <v>0</v>
      </c>
      <c r="K167" s="195"/>
      <c r="L167" s="196"/>
      <c r="M167" s="197" t="s">
        <v>1</v>
      </c>
      <c r="N167" s="198" t="s">
        <v>41</v>
      </c>
      <c r="O167" s="68"/>
      <c r="P167" s="184">
        <f t="shared" si="11"/>
        <v>0</v>
      </c>
      <c r="Q167" s="184">
        <v>0</v>
      </c>
      <c r="R167" s="184">
        <f t="shared" si="12"/>
        <v>0</v>
      </c>
      <c r="S167" s="184">
        <v>0</v>
      </c>
      <c r="T167" s="184">
        <f t="shared" si="13"/>
        <v>0</v>
      </c>
      <c r="U167" s="185" t="s">
        <v>1</v>
      </c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186" t="s">
        <v>632</v>
      </c>
      <c r="AT167" s="186" t="s">
        <v>226</v>
      </c>
      <c r="AU167" s="186" t="s">
        <v>84</v>
      </c>
      <c r="AY167" s="14" t="s">
        <v>145</v>
      </c>
      <c r="BE167" s="187">
        <f t="shared" si="14"/>
        <v>0</v>
      </c>
      <c r="BF167" s="187">
        <f t="shared" si="15"/>
        <v>0</v>
      </c>
      <c r="BG167" s="187">
        <f t="shared" si="16"/>
        <v>0</v>
      </c>
      <c r="BH167" s="187">
        <f t="shared" si="17"/>
        <v>0</v>
      </c>
      <c r="BI167" s="187">
        <f t="shared" si="18"/>
        <v>0</v>
      </c>
      <c r="BJ167" s="14" t="s">
        <v>84</v>
      </c>
      <c r="BK167" s="188">
        <f t="shared" si="19"/>
        <v>0</v>
      </c>
      <c r="BL167" s="14" t="s">
        <v>230</v>
      </c>
      <c r="BM167" s="186" t="s">
        <v>732</v>
      </c>
    </row>
    <row r="168" spans="1:65" s="2" customFormat="1" ht="24.25" customHeight="1">
      <c r="A168" s="31"/>
      <c r="B168" s="32"/>
      <c r="C168" s="175" t="s">
        <v>672</v>
      </c>
      <c r="D168" s="175" t="s">
        <v>146</v>
      </c>
      <c r="E168" s="176" t="s">
        <v>733</v>
      </c>
      <c r="F168" s="177" t="s">
        <v>734</v>
      </c>
      <c r="G168" s="178" t="s">
        <v>192</v>
      </c>
      <c r="H168" s="179">
        <v>3</v>
      </c>
      <c r="I168" s="180"/>
      <c r="J168" s="179">
        <f t="shared" si="10"/>
        <v>0</v>
      </c>
      <c r="K168" s="181"/>
      <c r="L168" s="36"/>
      <c r="M168" s="182" t="s">
        <v>1</v>
      </c>
      <c r="N168" s="183" t="s">
        <v>41</v>
      </c>
      <c r="O168" s="68"/>
      <c r="P168" s="184">
        <f t="shared" si="11"/>
        <v>0</v>
      </c>
      <c r="Q168" s="184">
        <v>0</v>
      </c>
      <c r="R168" s="184">
        <f t="shared" si="12"/>
        <v>0</v>
      </c>
      <c r="S168" s="184">
        <v>0</v>
      </c>
      <c r="T168" s="184">
        <f t="shared" si="13"/>
        <v>0</v>
      </c>
      <c r="U168" s="185" t="s">
        <v>1</v>
      </c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186" t="s">
        <v>230</v>
      </c>
      <c r="AT168" s="186" t="s">
        <v>146</v>
      </c>
      <c r="AU168" s="186" t="s">
        <v>84</v>
      </c>
      <c r="AY168" s="14" t="s">
        <v>145</v>
      </c>
      <c r="BE168" s="187">
        <f t="shared" si="14"/>
        <v>0</v>
      </c>
      <c r="BF168" s="187">
        <f t="shared" si="15"/>
        <v>0</v>
      </c>
      <c r="BG168" s="187">
        <f t="shared" si="16"/>
        <v>0</v>
      </c>
      <c r="BH168" s="187">
        <f t="shared" si="17"/>
        <v>0</v>
      </c>
      <c r="BI168" s="187">
        <f t="shared" si="18"/>
        <v>0</v>
      </c>
      <c r="BJ168" s="14" t="s">
        <v>84</v>
      </c>
      <c r="BK168" s="188">
        <f t="shared" si="19"/>
        <v>0</v>
      </c>
      <c r="BL168" s="14" t="s">
        <v>230</v>
      </c>
      <c r="BM168" s="186" t="s">
        <v>274</v>
      </c>
    </row>
    <row r="169" spans="1:65" s="2" customFormat="1" ht="14.5" customHeight="1">
      <c r="A169" s="31"/>
      <c r="B169" s="32"/>
      <c r="C169" s="189" t="s">
        <v>735</v>
      </c>
      <c r="D169" s="189" t="s">
        <v>226</v>
      </c>
      <c r="E169" s="190" t="s">
        <v>736</v>
      </c>
      <c r="F169" s="191" t="s">
        <v>737</v>
      </c>
      <c r="G169" s="192" t="s">
        <v>192</v>
      </c>
      <c r="H169" s="193">
        <v>3</v>
      </c>
      <c r="I169" s="194"/>
      <c r="J169" s="193">
        <f t="shared" si="10"/>
        <v>0</v>
      </c>
      <c r="K169" s="195"/>
      <c r="L169" s="196"/>
      <c r="M169" s="197" t="s">
        <v>1</v>
      </c>
      <c r="N169" s="198" t="s">
        <v>41</v>
      </c>
      <c r="O169" s="68"/>
      <c r="P169" s="184">
        <f t="shared" si="11"/>
        <v>0</v>
      </c>
      <c r="Q169" s="184">
        <v>0</v>
      </c>
      <c r="R169" s="184">
        <f t="shared" si="12"/>
        <v>0</v>
      </c>
      <c r="S169" s="184">
        <v>0</v>
      </c>
      <c r="T169" s="184">
        <f t="shared" si="13"/>
        <v>0</v>
      </c>
      <c r="U169" s="185" t="s">
        <v>1</v>
      </c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186" t="s">
        <v>632</v>
      </c>
      <c r="AT169" s="186" t="s">
        <v>226</v>
      </c>
      <c r="AU169" s="186" t="s">
        <v>84</v>
      </c>
      <c r="AY169" s="14" t="s">
        <v>145</v>
      </c>
      <c r="BE169" s="187">
        <f t="shared" si="14"/>
        <v>0</v>
      </c>
      <c r="BF169" s="187">
        <f t="shared" si="15"/>
        <v>0</v>
      </c>
      <c r="BG169" s="187">
        <f t="shared" si="16"/>
        <v>0</v>
      </c>
      <c r="BH169" s="187">
        <f t="shared" si="17"/>
        <v>0</v>
      </c>
      <c r="BI169" s="187">
        <f t="shared" si="18"/>
        <v>0</v>
      </c>
      <c r="BJ169" s="14" t="s">
        <v>84</v>
      </c>
      <c r="BK169" s="188">
        <f t="shared" si="19"/>
        <v>0</v>
      </c>
      <c r="BL169" s="14" t="s">
        <v>230</v>
      </c>
      <c r="BM169" s="186" t="s">
        <v>277</v>
      </c>
    </row>
    <row r="170" spans="1:65" s="2" customFormat="1" ht="24.25" customHeight="1">
      <c r="A170" s="31"/>
      <c r="B170" s="32"/>
      <c r="C170" s="175" t="s">
        <v>675</v>
      </c>
      <c r="D170" s="175" t="s">
        <v>146</v>
      </c>
      <c r="E170" s="176" t="s">
        <v>738</v>
      </c>
      <c r="F170" s="177" t="s">
        <v>739</v>
      </c>
      <c r="G170" s="178" t="s">
        <v>306</v>
      </c>
      <c r="H170" s="179">
        <v>80</v>
      </c>
      <c r="I170" s="180"/>
      <c r="J170" s="179">
        <f t="shared" si="10"/>
        <v>0</v>
      </c>
      <c r="K170" s="181"/>
      <c r="L170" s="36"/>
      <c r="M170" s="182" t="s">
        <v>1</v>
      </c>
      <c r="N170" s="183" t="s">
        <v>41</v>
      </c>
      <c r="O170" s="68"/>
      <c r="P170" s="184">
        <f t="shared" si="11"/>
        <v>0</v>
      </c>
      <c r="Q170" s="184">
        <v>0</v>
      </c>
      <c r="R170" s="184">
        <f t="shared" si="12"/>
        <v>0</v>
      </c>
      <c r="S170" s="184">
        <v>0</v>
      </c>
      <c r="T170" s="184">
        <f t="shared" si="13"/>
        <v>0</v>
      </c>
      <c r="U170" s="185" t="s">
        <v>1</v>
      </c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186" t="s">
        <v>230</v>
      </c>
      <c r="AT170" s="186" t="s">
        <v>146</v>
      </c>
      <c r="AU170" s="186" t="s">
        <v>84</v>
      </c>
      <c r="AY170" s="14" t="s">
        <v>145</v>
      </c>
      <c r="BE170" s="187">
        <f t="shared" si="14"/>
        <v>0</v>
      </c>
      <c r="BF170" s="187">
        <f t="shared" si="15"/>
        <v>0</v>
      </c>
      <c r="BG170" s="187">
        <f t="shared" si="16"/>
        <v>0</v>
      </c>
      <c r="BH170" s="187">
        <f t="shared" si="17"/>
        <v>0</v>
      </c>
      <c r="BI170" s="187">
        <f t="shared" si="18"/>
        <v>0</v>
      </c>
      <c r="BJ170" s="14" t="s">
        <v>84</v>
      </c>
      <c r="BK170" s="188">
        <f t="shared" si="19"/>
        <v>0</v>
      </c>
      <c r="BL170" s="14" t="s">
        <v>230</v>
      </c>
      <c r="BM170" s="186" t="s">
        <v>740</v>
      </c>
    </row>
    <row r="171" spans="1:65" s="2" customFormat="1" ht="14.5" customHeight="1">
      <c r="A171" s="31"/>
      <c r="B171" s="32"/>
      <c r="C171" s="189" t="s">
        <v>202</v>
      </c>
      <c r="D171" s="189" t="s">
        <v>226</v>
      </c>
      <c r="E171" s="190" t="s">
        <v>741</v>
      </c>
      <c r="F171" s="191" t="s">
        <v>742</v>
      </c>
      <c r="G171" s="192" t="s">
        <v>743</v>
      </c>
      <c r="H171" s="193">
        <v>10.8</v>
      </c>
      <c r="I171" s="194"/>
      <c r="J171" s="193">
        <f t="shared" si="10"/>
        <v>0</v>
      </c>
      <c r="K171" s="195"/>
      <c r="L171" s="196"/>
      <c r="M171" s="197" t="s">
        <v>1</v>
      </c>
      <c r="N171" s="198" t="s">
        <v>41</v>
      </c>
      <c r="O171" s="68"/>
      <c r="P171" s="184">
        <f t="shared" si="11"/>
        <v>0</v>
      </c>
      <c r="Q171" s="184">
        <v>0</v>
      </c>
      <c r="R171" s="184">
        <f t="shared" si="12"/>
        <v>0</v>
      </c>
      <c r="S171" s="184">
        <v>0</v>
      </c>
      <c r="T171" s="184">
        <f t="shared" si="13"/>
        <v>0</v>
      </c>
      <c r="U171" s="185" t="s">
        <v>1</v>
      </c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186" t="s">
        <v>632</v>
      </c>
      <c r="AT171" s="186" t="s">
        <v>226</v>
      </c>
      <c r="AU171" s="186" t="s">
        <v>84</v>
      </c>
      <c r="AY171" s="14" t="s">
        <v>145</v>
      </c>
      <c r="BE171" s="187">
        <f t="shared" si="14"/>
        <v>0</v>
      </c>
      <c r="BF171" s="187">
        <f t="shared" si="15"/>
        <v>0</v>
      </c>
      <c r="BG171" s="187">
        <f t="shared" si="16"/>
        <v>0</v>
      </c>
      <c r="BH171" s="187">
        <f t="shared" si="17"/>
        <v>0</v>
      </c>
      <c r="BI171" s="187">
        <f t="shared" si="18"/>
        <v>0</v>
      </c>
      <c r="BJ171" s="14" t="s">
        <v>84</v>
      </c>
      <c r="BK171" s="188">
        <f t="shared" si="19"/>
        <v>0</v>
      </c>
      <c r="BL171" s="14" t="s">
        <v>230</v>
      </c>
      <c r="BM171" s="186" t="s">
        <v>283</v>
      </c>
    </row>
    <row r="172" spans="1:65" s="2" customFormat="1" ht="14.5" customHeight="1">
      <c r="A172" s="31"/>
      <c r="B172" s="32"/>
      <c r="C172" s="175" t="s">
        <v>206</v>
      </c>
      <c r="D172" s="175" t="s">
        <v>146</v>
      </c>
      <c r="E172" s="176" t="s">
        <v>744</v>
      </c>
      <c r="F172" s="177" t="s">
        <v>745</v>
      </c>
      <c r="G172" s="178" t="s">
        <v>192</v>
      </c>
      <c r="H172" s="179">
        <v>40</v>
      </c>
      <c r="I172" s="180"/>
      <c r="J172" s="179">
        <f t="shared" si="10"/>
        <v>0</v>
      </c>
      <c r="K172" s="181"/>
      <c r="L172" s="36"/>
      <c r="M172" s="182" t="s">
        <v>1</v>
      </c>
      <c r="N172" s="183" t="s">
        <v>41</v>
      </c>
      <c r="O172" s="68"/>
      <c r="P172" s="184">
        <f t="shared" si="11"/>
        <v>0</v>
      </c>
      <c r="Q172" s="184">
        <v>0</v>
      </c>
      <c r="R172" s="184">
        <f t="shared" si="12"/>
        <v>0</v>
      </c>
      <c r="S172" s="184">
        <v>0</v>
      </c>
      <c r="T172" s="184">
        <f t="shared" si="13"/>
        <v>0</v>
      </c>
      <c r="U172" s="185" t="s">
        <v>1</v>
      </c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186" t="s">
        <v>230</v>
      </c>
      <c r="AT172" s="186" t="s">
        <v>146</v>
      </c>
      <c r="AU172" s="186" t="s">
        <v>84</v>
      </c>
      <c r="AY172" s="14" t="s">
        <v>145</v>
      </c>
      <c r="BE172" s="187">
        <f t="shared" si="14"/>
        <v>0</v>
      </c>
      <c r="BF172" s="187">
        <f t="shared" si="15"/>
        <v>0</v>
      </c>
      <c r="BG172" s="187">
        <f t="shared" si="16"/>
        <v>0</v>
      </c>
      <c r="BH172" s="187">
        <f t="shared" si="17"/>
        <v>0</v>
      </c>
      <c r="BI172" s="187">
        <f t="shared" si="18"/>
        <v>0</v>
      </c>
      <c r="BJ172" s="14" t="s">
        <v>84</v>
      </c>
      <c r="BK172" s="188">
        <f t="shared" si="19"/>
        <v>0</v>
      </c>
      <c r="BL172" s="14" t="s">
        <v>230</v>
      </c>
      <c r="BM172" s="186" t="s">
        <v>746</v>
      </c>
    </row>
    <row r="173" spans="1:65" s="2" customFormat="1" ht="14.5" customHeight="1">
      <c r="A173" s="31"/>
      <c r="B173" s="32"/>
      <c r="C173" s="189" t="s">
        <v>747</v>
      </c>
      <c r="D173" s="189" t="s">
        <v>226</v>
      </c>
      <c r="E173" s="190" t="s">
        <v>748</v>
      </c>
      <c r="F173" s="191" t="s">
        <v>749</v>
      </c>
      <c r="G173" s="192" t="s">
        <v>192</v>
      </c>
      <c r="H173" s="193">
        <v>40</v>
      </c>
      <c r="I173" s="194"/>
      <c r="J173" s="193">
        <f t="shared" si="10"/>
        <v>0</v>
      </c>
      <c r="K173" s="195"/>
      <c r="L173" s="196"/>
      <c r="M173" s="197" t="s">
        <v>1</v>
      </c>
      <c r="N173" s="198" t="s">
        <v>41</v>
      </c>
      <c r="O173" s="68"/>
      <c r="P173" s="184">
        <f t="shared" si="11"/>
        <v>0</v>
      </c>
      <c r="Q173" s="184">
        <v>0</v>
      </c>
      <c r="R173" s="184">
        <f t="shared" si="12"/>
        <v>0</v>
      </c>
      <c r="S173" s="184">
        <v>0</v>
      </c>
      <c r="T173" s="184">
        <f t="shared" si="13"/>
        <v>0</v>
      </c>
      <c r="U173" s="185" t="s">
        <v>1</v>
      </c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186" t="s">
        <v>632</v>
      </c>
      <c r="AT173" s="186" t="s">
        <v>226</v>
      </c>
      <c r="AU173" s="186" t="s">
        <v>84</v>
      </c>
      <c r="AY173" s="14" t="s">
        <v>145</v>
      </c>
      <c r="BE173" s="187">
        <f t="shared" si="14"/>
        <v>0</v>
      </c>
      <c r="BF173" s="187">
        <f t="shared" si="15"/>
        <v>0</v>
      </c>
      <c r="BG173" s="187">
        <f t="shared" si="16"/>
        <v>0</v>
      </c>
      <c r="BH173" s="187">
        <f t="shared" si="17"/>
        <v>0</v>
      </c>
      <c r="BI173" s="187">
        <f t="shared" si="18"/>
        <v>0</v>
      </c>
      <c r="BJ173" s="14" t="s">
        <v>84</v>
      </c>
      <c r="BK173" s="188">
        <f t="shared" si="19"/>
        <v>0</v>
      </c>
      <c r="BL173" s="14" t="s">
        <v>230</v>
      </c>
      <c r="BM173" s="186" t="s">
        <v>289</v>
      </c>
    </row>
    <row r="174" spans="1:65" s="2" customFormat="1" ht="14.5" customHeight="1">
      <c r="A174" s="31"/>
      <c r="B174" s="32"/>
      <c r="C174" s="175" t="s">
        <v>680</v>
      </c>
      <c r="D174" s="175" t="s">
        <v>146</v>
      </c>
      <c r="E174" s="176" t="s">
        <v>750</v>
      </c>
      <c r="F174" s="177" t="s">
        <v>751</v>
      </c>
      <c r="G174" s="178" t="s">
        <v>192</v>
      </c>
      <c r="H174" s="179">
        <v>4</v>
      </c>
      <c r="I174" s="180"/>
      <c r="J174" s="179">
        <f t="shared" si="10"/>
        <v>0</v>
      </c>
      <c r="K174" s="181"/>
      <c r="L174" s="36"/>
      <c r="M174" s="182" t="s">
        <v>1</v>
      </c>
      <c r="N174" s="183" t="s">
        <v>41</v>
      </c>
      <c r="O174" s="68"/>
      <c r="P174" s="184">
        <f t="shared" si="11"/>
        <v>0</v>
      </c>
      <c r="Q174" s="184">
        <v>0</v>
      </c>
      <c r="R174" s="184">
        <f t="shared" si="12"/>
        <v>0</v>
      </c>
      <c r="S174" s="184">
        <v>0</v>
      </c>
      <c r="T174" s="184">
        <f t="shared" si="13"/>
        <v>0</v>
      </c>
      <c r="U174" s="185" t="s">
        <v>1</v>
      </c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186" t="s">
        <v>230</v>
      </c>
      <c r="AT174" s="186" t="s">
        <v>146</v>
      </c>
      <c r="AU174" s="186" t="s">
        <v>84</v>
      </c>
      <c r="AY174" s="14" t="s">
        <v>145</v>
      </c>
      <c r="BE174" s="187">
        <f t="shared" si="14"/>
        <v>0</v>
      </c>
      <c r="BF174" s="187">
        <f t="shared" si="15"/>
        <v>0</v>
      </c>
      <c r="BG174" s="187">
        <f t="shared" si="16"/>
        <v>0</v>
      </c>
      <c r="BH174" s="187">
        <f t="shared" si="17"/>
        <v>0</v>
      </c>
      <c r="BI174" s="187">
        <f t="shared" si="18"/>
        <v>0</v>
      </c>
      <c r="BJ174" s="14" t="s">
        <v>84</v>
      </c>
      <c r="BK174" s="188">
        <f t="shared" si="19"/>
        <v>0</v>
      </c>
      <c r="BL174" s="14" t="s">
        <v>230</v>
      </c>
      <c r="BM174" s="186" t="s">
        <v>294</v>
      </c>
    </row>
    <row r="175" spans="1:65" s="2" customFormat="1" ht="24.25" customHeight="1">
      <c r="A175" s="31"/>
      <c r="B175" s="32"/>
      <c r="C175" s="189" t="s">
        <v>752</v>
      </c>
      <c r="D175" s="189" t="s">
        <v>226</v>
      </c>
      <c r="E175" s="190" t="s">
        <v>753</v>
      </c>
      <c r="F175" s="191" t="s">
        <v>754</v>
      </c>
      <c r="G175" s="192" t="s">
        <v>192</v>
      </c>
      <c r="H175" s="193">
        <v>4</v>
      </c>
      <c r="I175" s="194"/>
      <c r="J175" s="193">
        <f t="shared" si="10"/>
        <v>0</v>
      </c>
      <c r="K175" s="195"/>
      <c r="L175" s="196"/>
      <c r="M175" s="197" t="s">
        <v>1</v>
      </c>
      <c r="N175" s="198" t="s">
        <v>41</v>
      </c>
      <c r="O175" s="68"/>
      <c r="P175" s="184">
        <f t="shared" si="11"/>
        <v>0</v>
      </c>
      <c r="Q175" s="184">
        <v>0</v>
      </c>
      <c r="R175" s="184">
        <f t="shared" si="12"/>
        <v>0</v>
      </c>
      <c r="S175" s="184">
        <v>0</v>
      </c>
      <c r="T175" s="184">
        <f t="shared" si="13"/>
        <v>0</v>
      </c>
      <c r="U175" s="185" t="s">
        <v>1</v>
      </c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186" t="s">
        <v>632</v>
      </c>
      <c r="AT175" s="186" t="s">
        <v>226</v>
      </c>
      <c r="AU175" s="186" t="s">
        <v>84</v>
      </c>
      <c r="AY175" s="14" t="s">
        <v>145</v>
      </c>
      <c r="BE175" s="187">
        <f t="shared" si="14"/>
        <v>0</v>
      </c>
      <c r="BF175" s="187">
        <f t="shared" si="15"/>
        <v>0</v>
      </c>
      <c r="BG175" s="187">
        <f t="shared" si="16"/>
        <v>0</v>
      </c>
      <c r="BH175" s="187">
        <f t="shared" si="17"/>
        <v>0</v>
      </c>
      <c r="BI175" s="187">
        <f t="shared" si="18"/>
        <v>0</v>
      </c>
      <c r="BJ175" s="14" t="s">
        <v>84</v>
      </c>
      <c r="BK175" s="188">
        <f t="shared" si="19"/>
        <v>0</v>
      </c>
      <c r="BL175" s="14" t="s">
        <v>230</v>
      </c>
      <c r="BM175" s="186" t="s">
        <v>300</v>
      </c>
    </row>
    <row r="176" spans="1:65" s="2" customFormat="1" ht="14.5" customHeight="1">
      <c r="A176" s="31"/>
      <c r="B176" s="32"/>
      <c r="C176" s="175" t="s">
        <v>684</v>
      </c>
      <c r="D176" s="175" t="s">
        <v>146</v>
      </c>
      <c r="E176" s="176" t="s">
        <v>755</v>
      </c>
      <c r="F176" s="177" t="s">
        <v>756</v>
      </c>
      <c r="G176" s="178" t="s">
        <v>192</v>
      </c>
      <c r="H176" s="179">
        <v>4</v>
      </c>
      <c r="I176" s="180"/>
      <c r="J176" s="179">
        <f t="shared" si="10"/>
        <v>0</v>
      </c>
      <c r="K176" s="181"/>
      <c r="L176" s="36"/>
      <c r="M176" s="182" t="s">
        <v>1</v>
      </c>
      <c r="N176" s="183" t="s">
        <v>41</v>
      </c>
      <c r="O176" s="68"/>
      <c r="P176" s="184">
        <f t="shared" si="11"/>
        <v>0</v>
      </c>
      <c r="Q176" s="184">
        <v>0</v>
      </c>
      <c r="R176" s="184">
        <f t="shared" si="12"/>
        <v>0</v>
      </c>
      <c r="S176" s="184">
        <v>0</v>
      </c>
      <c r="T176" s="184">
        <f t="shared" si="13"/>
        <v>0</v>
      </c>
      <c r="U176" s="185" t="s">
        <v>1</v>
      </c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186" t="s">
        <v>230</v>
      </c>
      <c r="AT176" s="186" t="s">
        <v>146</v>
      </c>
      <c r="AU176" s="186" t="s">
        <v>84</v>
      </c>
      <c r="AY176" s="14" t="s">
        <v>145</v>
      </c>
      <c r="BE176" s="187">
        <f t="shared" si="14"/>
        <v>0</v>
      </c>
      <c r="BF176" s="187">
        <f t="shared" si="15"/>
        <v>0</v>
      </c>
      <c r="BG176" s="187">
        <f t="shared" si="16"/>
        <v>0</v>
      </c>
      <c r="BH176" s="187">
        <f t="shared" si="17"/>
        <v>0</v>
      </c>
      <c r="BI176" s="187">
        <f t="shared" si="18"/>
        <v>0</v>
      </c>
      <c r="BJ176" s="14" t="s">
        <v>84</v>
      </c>
      <c r="BK176" s="188">
        <f t="shared" si="19"/>
        <v>0</v>
      </c>
      <c r="BL176" s="14" t="s">
        <v>230</v>
      </c>
      <c r="BM176" s="186" t="s">
        <v>757</v>
      </c>
    </row>
    <row r="177" spans="1:65" s="2" customFormat="1" ht="14.5" customHeight="1">
      <c r="A177" s="31"/>
      <c r="B177" s="32"/>
      <c r="C177" s="189" t="s">
        <v>758</v>
      </c>
      <c r="D177" s="189" t="s">
        <v>226</v>
      </c>
      <c r="E177" s="190" t="s">
        <v>759</v>
      </c>
      <c r="F177" s="191" t="s">
        <v>760</v>
      </c>
      <c r="G177" s="192" t="s">
        <v>192</v>
      </c>
      <c r="H177" s="193">
        <v>4</v>
      </c>
      <c r="I177" s="194"/>
      <c r="J177" s="193">
        <f t="shared" si="10"/>
        <v>0</v>
      </c>
      <c r="K177" s="195"/>
      <c r="L177" s="196"/>
      <c r="M177" s="197" t="s">
        <v>1</v>
      </c>
      <c r="N177" s="198" t="s">
        <v>41</v>
      </c>
      <c r="O177" s="68"/>
      <c r="P177" s="184">
        <f t="shared" si="11"/>
        <v>0</v>
      </c>
      <c r="Q177" s="184">
        <v>0</v>
      </c>
      <c r="R177" s="184">
        <f t="shared" si="12"/>
        <v>0</v>
      </c>
      <c r="S177" s="184">
        <v>0</v>
      </c>
      <c r="T177" s="184">
        <f t="shared" si="13"/>
        <v>0</v>
      </c>
      <c r="U177" s="185" t="s">
        <v>1</v>
      </c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186" t="s">
        <v>632</v>
      </c>
      <c r="AT177" s="186" t="s">
        <v>226</v>
      </c>
      <c r="AU177" s="186" t="s">
        <v>84</v>
      </c>
      <c r="AY177" s="14" t="s">
        <v>145</v>
      </c>
      <c r="BE177" s="187">
        <f t="shared" si="14"/>
        <v>0</v>
      </c>
      <c r="BF177" s="187">
        <f t="shared" si="15"/>
        <v>0</v>
      </c>
      <c r="BG177" s="187">
        <f t="shared" si="16"/>
        <v>0</v>
      </c>
      <c r="BH177" s="187">
        <f t="shared" si="17"/>
        <v>0</v>
      </c>
      <c r="BI177" s="187">
        <f t="shared" si="18"/>
        <v>0</v>
      </c>
      <c r="BJ177" s="14" t="s">
        <v>84</v>
      </c>
      <c r="BK177" s="188">
        <f t="shared" si="19"/>
        <v>0</v>
      </c>
      <c r="BL177" s="14" t="s">
        <v>230</v>
      </c>
      <c r="BM177" s="186" t="s">
        <v>761</v>
      </c>
    </row>
    <row r="178" spans="1:65" s="2" customFormat="1" ht="14.5" customHeight="1">
      <c r="A178" s="31"/>
      <c r="B178" s="32"/>
      <c r="C178" s="175" t="s">
        <v>687</v>
      </c>
      <c r="D178" s="175" t="s">
        <v>146</v>
      </c>
      <c r="E178" s="176" t="s">
        <v>762</v>
      </c>
      <c r="F178" s="177" t="s">
        <v>763</v>
      </c>
      <c r="G178" s="178" t="s">
        <v>192</v>
      </c>
      <c r="H178" s="179">
        <v>4</v>
      </c>
      <c r="I178" s="180"/>
      <c r="J178" s="179">
        <f t="shared" si="10"/>
        <v>0</v>
      </c>
      <c r="K178" s="181"/>
      <c r="L178" s="36"/>
      <c r="M178" s="182" t="s">
        <v>1</v>
      </c>
      <c r="N178" s="183" t="s">
        <v>41</v>
      </c>
      <c r="O178" s="68"/>
      <c r="P178" s="184">
        <f t="shared" si="11"/>
        <v>0</v>
      </c>
      <c r="Q178" s="184">
        <v>0</v>
      </c>
      <c r="R178" s="184">
        <f t="shared" si="12"/>
        <v>0</v>
      </c>
      <c r="S178" s="184">
        <v>0</v>
      </c>
      <c r="T178" s="184">
        <f t="shared" si="13"/>
        <v>0</v>
      </c>
      <c r="U178" s="185" t="s">
        <v>1</v>
      </c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86" t="s">
        <v>230</v>
      </c>
      <c r="AT178" s="186" t="s">
        <v>146</v>
      </c>
      <c r="AU178" s="186" t="s">
        <v>84</v>
      </c>
      <c r="AY178" s="14" t="s">
        <v>145</v>
      </c>
      <c r="BE178" s="187">
        <f t="shared" si="14"/>
        <v>0</v>
      </c>
      <c r="BF178" s="187">
        <f t="shared" si="15"/>
        <v>0</v>
      </c>
      <c r="BG178" s="187">
        <f t="shared" si="16"/>
        <v>0</v>
      </c>
      <c r="BH178" s="187">
        <f t="shared" si="17"/>
        <v>0</v>
      </c>
      <c r="BI178" s="187">
        <f t="shared" si="18"/>
        <v>0</v>
      </c>
      <c r="BJ178" s="14" t="s">
        <v>84</v>
      </c>
      <c r="BK178" s="188">
        <f t="shared" si="19"/>
        <v>0</v>
      </c>
      <c r="BL178" s="14" t="s">
        <v>230</v>
      </c>
      <c r="BM178" s="186" t="s">
        <v>307</v>
      </c>
    </row>
    <row r="179" spans="1:65" s="2" customFormat="1" ht="24.25" customHeight="1">
      <c r="A179" s="31"/>
      <c r="B179" s="32"/>
      <c r="C179" s="189" t="s">
        <v>764</v>
      </c>
      <c r="D179" s="189" t="s">
        <v>226</v>
      </c>
      <c r="E179" s="190" t="s">
        <v>765</v>
      </c>
      <c r="F179" s="191" t="s">
        <v>766</v>
      </c>
      <c r="G179" s="192" t="s">
        <v>192</v>
      </c>
      <c r="H179" s="193">
        <v>4</v>
      </c>
      <c r="I179" s="194"/>
      <c r="J179" s="193">
        <f t="shared" si="10"/>
        <v>0</v>
      </c>
      <c r="K179" s="195"/>
      <c r="L179" s="196"/>
      <c r="M179" s="197" t="s">
        <v>1</v>
      </c>
      <c r="N179" s="198" t="s">
        <v>41</v>
      </c>
      <c r="O179" s="68"/>
      <c r="P179" s="184">
        <f t="shared" si="11"/>
        <v>0</v>
      </c>
      <c r="Q179" s="184">
        <v>0</v>
      </c>
      <c r="R179" s="184">
        <f t="shared" si="12"/>
        <v>0</v>
      </c>
      <c r="S179" s="184">
        <v>0</v>
      </c>
      <c r="T179" s="184">
        <f t="shared" si="13"/>
        <v>0</v>
      </c>
      <c r="U179" s="185" t="s">
        <v>1</v>
      </c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186" t="s">
        <v>632</v>
      </c>
      <c r="AT179" s="186" t="s">
        <v>226</v>
      </c>
      <c r="AU179" s="186" t="s">
        <v>84</v>
      </c>
      <c r="AY179" s="14" t="s">
        <v>145</v>
      </c>
      <c r="BE179" s="187">
        <f t="shared" si="14"/>
        <v>0</v>
      </c>
      <c r="BF179" s="187">
        <f t="shared" si="15"/>
        <v>0</v>
      </c>
      <c r="BG179" s="187">
        <f t="shared" si="16"/>
        <v>0</v>
      </c>
      <c r="BH179" s="187">
        <f t="shared" si="17"/>
        <v>0</v>
      </c>
      <c r="BI179" s="187">
        <f t="shared" si="18"/>
        <v>0</v>
      </c>
      <c r="BJ179" s="14" t="s">
        <v>84</v>
      </c>
      <c r="BK179" s="188">
        <f t="shared" si="19"/>
        <v>0</v>
      </c>
      <c r="BL179" s="14" t="s">
        <v>230</v>
      </c>
      <c r="BM179" s="186" t="s">
        <v>310</v>
      </c>
    </row>
    <row r="180" spans="1:65" s="2" customFormat="1" ht="24.25" customHeight="1">
      <c r="A180" s="31"/>
      <c r="B180" s="32"/>
      <c r="C180" s="175" t="s">
        <v>690</v>
      </c>
      <c r="D180" s="175" t="s">
        <v>146</v>
      </c>
      <c r="E180" s="176" t="s">
        <v>767</v>
      </c>
      <c r="F180" s="177" t="s">
        <v>768</v>
      </c>
      <c r="G180" s="178" t="s">
        <v>306</v>
      </c>
      <c r="H180" s="179">
        <v>65</v>
      </c>
      <c r="I180" s="180"/>
      <c r="J180" s="179">
        <f t="shared" si="10"/>
        <v>0</v>
      </c>
      <c r="K180" s="181"/>
      <c r="L180" s="36"/>
      <c r="M180" s="182" t="s">
        <v>1</v>
      </c>
      <c r="N180" s="183" t="s">
        <v>41</v>
      </c>
      <c r="O180" s="68"/>
      <c r="P180" s="184">
        <f t="shared" si="11"/>
        <v>0</v>
      </c>
      <c r="Q180" s="184">
        <v>0</v>
      </c>
      <c r="R180" s="184">
        <f t="shared" si="12"/>
        <v>0</v>
      </c>
      <c r="S180" s="184">
        <v>0</v>
      </c>
      <c r="T180" s="184">
        <f t="shared" si="13"/>
        <v>0</v>
      </c>
      <c r="U180" s="185" t="s">
        <v>1</v>
      </c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86" t="s">
        <v>230</v>
      </c>
      <c r="AT180" s="186" t="s">
        <v>146</v>
      </c>
      <c r="AU180" s="186" t="s">
        <v>84</v>
      </c>
      <c r="AY180" s="14" t="s">
        <v>145</v>
      </c>
      <c r="BE180" s="187">
        <f t="shared" si="14"/>
        <v>0</v>
      </c>
      <c r="BF180" s="187">
        <f t="shared" si="15"/>
        <v>0</v>
      </c>
      <c r="BG180" s="187">
        <f t="shared" si="16"/>
        <v>0</v>
      </c>
      <c r="BH180" s="187">
        <f t="shared" si="17"/>
        <v>0</v>
      </c>
      <c r="BI180" s="187">
        <f t="shared" si="18"/>
        <v>0</v>
      </c>
      <c r="BJ180" s="14" t="s">
        <v>84</v>
      </c>
      <c r="BK180" s="188">
        <f t="shared" si="19"/>
        <v>0</v>
      </c>
      <c r="BL180" s="14" t="s">
        <v>230</v>
      </c>
      <c r="BM180" s="186" t="s">
        <v>315</v>
      </c>
    </row>
    <row r="181" spans="1:65" s="2" customFormat="1" ht="14.5" customHeight="1">
      <c r="A181" s="31"/>
      <c r="B181" s="32"/>
      <c r="C181" s="189" t="s">
        <v>769</v>
      </c>
      <c r="D181" s="189" t="s">
        <v>226</v>
      </c>
      <c r="E181" s="190" t="s">
        <v>770</v>
      </c>
      <c r="F181" s="191" t="s">
        <v>771</v>
      </c>
      <c r="G181" s="192" t="s">
        <v>743</v>
      </c>
      <c r="H181" s="193">
        <v>61.23</v>
      </c>
      <c r="I181" s="194"/>
      <c r="J181" s="193">
        <f t="shared" si="10"/>
        <v>0</v>
      </c>
      <c r="K181" s="195"/>
      <c r="L181" s="196"/>
      <c r="M181" s="197" t="s">
        <v>1</v>
      </c>
      <c r="N181" s="198" t="s">
        <v>41</v>
      </c>
      <c r="O181" s="68"/>
      <c r="P181" s="184">
        <f t="shared" si="11"/>
        <v>0</v>
      </c>
      <c r="Q181" s="184">
        <v>0</v>
      </c>
      <c r="R181" s="184">
        <f t="shared" si="12"/>
        <v>0</v>
      </c>
      <c r="S181" s="184">
        <v>0</v>
      </c>
      <c r="T181" s="184">
        <f t="shared" si="13"/>
        <v>0</v>
      </c>
      <c r="U181" s="185" t="s">
        <v>1</v>
      </c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186" t="s">
        <v>632</v>
      </c>
      <c r="AT181" s="186" t="s">
        <v>226</v>
      </c>
      <c r="AU181" s="186" t="s">
        <v>84</v>
      </c>
      <c r="AY181" s="14" t="s">
        <v>145</v>
      </c>
      <c r="BE181" s="187">
        <f t="shared" si="14"/>
        <v>0</v>
      </c>
      <c r="BF181" s="187">
        <f t="shared" si="15"/>
        <v>0</v>
      </c>
      <c r="BG181" s="187">
        <f t="shared" si="16"/>
        <v>0</v>
      </c>
      <c r="BH181" s="187">
        <f t="shared" si="17"/>
        <v>0</v>
      </c>
      <c r="BI181" s="187">
        <f t="shared" si="18"/>
        <v>0</v>
      </c>
      <c r="BJ181" s="14" t="s">
        <v>84</v>
      </c>
      <c r="BK181" s="188">
        <f t="shared" si="19"/>
        <v>0</v>
      </c>
      <c r="BL181" s="14" t="s">
        <v>230</v>
      </c>
      <c r="BM181" s="186" t="s">
        <v>323</v>
      </c>
    </row>
    <row r="182" spans="1:65" s="2" customFormat="1" ht="24.25" customHeight="1">
      <c r="A182" s="31"/>
      <c r="B182" s="32"/>
      <c r="C182" s="175" t="s">
        <v>693</v>
      </c>
      <c r="D182" s="175" t="s">
        <v>146</v>
      </c>
      <c r="E182" s="176" t="s">
        <v>772</v>
      </c>
      <c r="F182" s="177" t="s">
        <v>773</v>
      </c>
      <c r="G182" s="178" t="s">
        <v>306</v>
      </c>
      <c r="H182" s="179">
        <v>8</v>
      </c>
      <c r="I182" s="180"/>
      <c r="J182" s="179">
        <f t="shared" si="10"/>
        <v>0</v>
      </c>
      <c r="K182" s="181"/>
      <c r="L182" s="36"/>
      <c r="M182" s="182" t="s">
        <v>1</v>
      </c>
      <c r="N182" s="183" t="s">
        <v>41</v>
      </c>
      <c r="O182" s="68"/>
      <c r="P182" s="184">
        <f t="shared" si="11"/>
        <v>0</v>
      </c>
      <c r="Q182" s="184">
        <v>0</v>
      </c>
      <c r="R182" s="184">
        <f t="shared" si="12"/>
        <v>0</v>
      </c>
      <c r="S182" s="184">
        <v>0</v>
      </c>
      <c r="T182" s="184">
        <f t="shared" si="13"/>
        <v>0</v>
      </c>
      <c r="U182" s="185" t="s">
        <v>1</v>
      </c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86" t="s">
        <v>230</v>
      </c>
      <c r="AT182" s="186" t="s">
        <v>146</v>
      </c>
      <c r="AU182" s="186" t="s">
        <v>84</v>
      </c>
      <c r="AY182" s="14" t="s">
        <v>145</v>
      </c>
      <c r="BE182" s="187">
        <f t="shared" si="14"/>
        <v>0</v>
      </c>
      <c r="BF182" s="187">
        <f t="shared" si="15"/>
        <v>0</v>
      </c>
      <c r="BG182" s="187">
        <f t="shared" si="16"/>
        <v>0</v>
      </c>
      <c r="BH182" s="187">
        <f t="shared" si="17"/>
        <v>0</v>
      </c>
      <c r="BI182" s="187">
        <f t="shared" si="18"/>
        <v>0</v>
      </c>
      <c r="BJ182" s="14" t="s">
        <v>84</v>
      </c>
      <c r="BK182" s="188">
        <f t="shared" si="19"/>
        <v>0</v>
      </c>
      <c r="BL182" s="14" t="s">
        <v>230</v>
      </c>
      <c r="BM182" s="186" t="s">
        <v>329</v>
      </c>
    </row>
    <row r="183" spans="1:65" s="2" customFormat="1" ht="24.25" customHeight="1">
      <c r="A183" s="31"/>
      <c r="B183" s="32"/>
      <c r="C183" s="189" t="s">
        <v>774</v>
      </c>
      <c r="D183" s="189" t="s">
        <v>226</v>
      </c>
      <c r="E183" s="190" t="s">
        <v>775</v>
      </c>
      <c r="F183" s="191" t="s">
        <v>776</v>
      </c>
      <c r="G183" s="192" t="s">
        <v>306</v>
      </c>
      <c r="H183" s="193">
        <v>8</v>
      </c>
      <c r="I183" s="194"/>
      <c r="J183" s="193">
        <f t="shared" si="10"/>
        <v>0</v>
      </c>
      <c r="K183" s="195"/>
      <c r="L183" s="196"/>
      <c r="M183" s="197" t="s">
        <v>1</v>
      </c>
      <c r="N183" s="198" t="s">
        <v>41</v>
      </c>
      <c r="O183" s="68"/>
      <c r="P183" s="184">
        <f t="shared" si="11"/>
        <v>0</v>
      </c>
      <c r="Q183" s="184">
        <v>0</v>
      </c>
      <c r="R183" s="184">
        <f t="shared" si="12"/>
        <v>0</v>
      </c>
      <c r="S183" s="184">
        <v>0</v>
      </c>
      <c r="T183" s="184">
        <f t="shared" si="13"/>
        <v>0</v>
      </c>
      <c r="U183" s="185" t="s">
        <v>1</v>
      </c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186" t="s">
        <v>632</v>
      </c>
      <c r="AT183" s="186" t="s">
        <v>226</v>
      </c>
      <c r="AU183" s="186" t="s">
        <v>84</v>
      </c>
      <c r="AY183" s="14" t="s">
        <v>145</v>
      </c>
      <c r="BE183" s="187">
        <f t="shared" si="14"/>
        <v>0</v>
      </c>
      <c r="BF183" s="187">
        <f t="shared" si="15"/>
        <v>0</v>
      </c>
      <c r="BG183" s="187">
        <f t="shared" si="16"/>
        <v>0</v>
      </c>
      <c r="BH183" s="187">
        <f t="shared" si="17"/>
        <v>0</v>
      </c>
      <c r="BI183" s="187">
        <f t="shared" si="18"/>
        <v>0</v>
      </c>
      <c r="BJ183" s="14" t="s">
        <v>84</v>
      </c>
      <c r="BK183" s="188">
        <f t="shared" si="19"/>
        <v>0</v>
      </c>
      <c r="BL183" s="14" t="s">
        <v>230</v>
      </c>
      <c r="BM183" s="186" t="s">
        <v>333</v>
      </c>
    </row>
    <row r="184" spans="1:65" s="2" customFormat="1" ht="24.25" customHeight="1">
      <c r="A184" s="31"/>
      <c r="B184" s="32"/>
      <c r="C184" s="175" t="s">
        <v>210</v>
      </c>
      <c r="D184" s="175" t="s">
        <v>146</v>
      </c>
      <c r="E184" s="176" t="s">
        <v>772</v>
      </c>
      <c r="F184" s="177" t="s">
        <v>773</v>
      </c>
      <c r="G184" s="178" t="s">
        <v>306</v>
      </c>
      <c r="H184" s="179">
        <v>10</v>
      </c>
      <c r="I184" s="180"/>
      <c r="J184" s="179">
        <f t="shared" si="10"/>
        <v>0</v>
      </c>
      <c r="K184" s="181"/>
      <c r="L184" s="36"/>
      <c r="M184" s="182" t="s">
        <v>1</v>
      </c>
      <c r="N184" s="183" t="s">
        <v>41</v>
      </c>
      <c r="O184" s="68"/>
      <c r="P184" s="184">
        <f t="shared" si="11"/>
        <v>0</v>
      </c>
      <c r="Q184" s="184">
        <v>0</v>
      </c>
      <c r="R184" s="184">
        <f t="shared" si="12"/>
        <v>0</v>
      </c>
      <c r="S184" s="184">
        <v>0</v>
      </c>
      <c r="T184" s="184">
        <f t="shared" si="13"/>
        <v>0</v>
      </c>
      <c r="U184" s="185" t="s">
        <v>1</v>
      </c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186" t="s">
        <v>230</v>
      </c>
      <c r="AT184" s="186" t="s">
        <v>146</v>
      </c>
      <c r="AU184" s="186" t="s">
        <v>84</v>
      </c>
      <c r="AY184" s="14" t="s">
        <v>145</v>
      </c>
      <c r="BE184" s="187">
        <f t="shared" si="14"/>
        <v>0</v>
      </c>
      <c r="BF184" s="187">
        <f t="shared" si="15"/>
        <v>0</v>
      </c>
      <c r="BG184" s="187">
        <f t="shared" si="16"/>
        <v>0</v>
      </c>
      <c r="BH184" s="187">
        <f t="shared" si="17"/>
        <v>0</v>
      </c>
      <c r="BI184" s="187">
        <f t="shared" si="18"/>
        <v>0</v>
      </c>
      <c r="BJ184" s="14" t="s">
        <v>84</v>
      </c>
      <c r="BK184" s="188">
        <f t="shared" si="19"/>
        <v>0</v>
      </c>
      <c r="BL184" s="14" t="s">
        <v>230</v>
      </c>
      <c r="BM184" s="186" t="s">
        <v>339</v>
      </c>
    </row>
    <row r="185" spans="1:65" s="2" customFormat="1" ht="14.5" customHeight="1">
      <c r="A185" s="31"/>
      <c r="B185" s="32"/>
      <c r="C185" s="189" t="s">
        <v>213</v>
      </c>
      <c r="D185" s="189" t="s">
        <v>226</v>
      </c>
      <c r="E185" s="190" t="s">
        <v>777</v>
      </c>
      <c r="F185" s="191" t="s">
        <v>778</v>
      </c>
      <c r="G185" s="192" t="s">
        <v>743</v>
      </c>
      <c r="H185" s="193">
        <v>10</v>
      </c>
      <c r="I185" s="194"/>
      <c r="J185" s="193">
        <f t="shared" si="10"/>
        <v>0</v>
      </c>
      <c r="K185" s="195"/>
      <c r="L185" s="196"/>
      <c r="M185" s="197" t="s">
        <v>1</v>
      </c>
      <c r="N185" s="198" t="s">
        <v>41</v>
      </c>
      <c r="O185" s="68"/>
      <c r="P185" s="184">
        <f t="shared" si="11"/>
        <v>0</v>
      </c>
      <c r="Q185" s="184">
        <v>0</v>
      </c>
      <c r="R185" s="184">
        <f t="shared" si="12"/>
        <v>0</v>
      </c>
      <c r="S185" s="184">
        <v>0</v>
      </c>
      <c r="T185" s="184">
        <f t="shared" si="13"/>
        <v>0</v>
      </c>
      <c r="U185" s="185" t="s">
        <v>1</v>
      </c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186" t="s">
        <v>632</v>
      </c>
      <c r="AT185" s="186" t="s">
        <v>226</v>
      </c>
      <c r="AU185" s="186" t="s">
        <v>84</v>
      </c>
      <c r="AY185" s="14" t="s">
        <v>145</v>
      </c>
      <c r="BE185" s="187">
        <f t="shared" si="14"/>
        <v>0</v>
      </c>
      <c r="BF185" s="187">
        <f t="shared" si="15"/>
        <v>0</v>
      </c>
      <c r="BG185" s="187">
        <f t="shared" si="16"/>
        <v>0</v>
      </c>
      <c r="BH185" s="187">
        <f t="shared" si="17"/>
        <v>0</v>
      </c>
      <c r="BI185" s="187">
        <f t="shared" si="18"/>
        <v>0</v>
      </c>
      <c r="BJ185" s="14" t="s">
        <v>84</v>
      </c>
      <c r="BK185" s="188">
        <f t="shared" si="19"/>
        <v>0</v>
      </c>
      <c r="BL185" s="14" t="s">
        <v>230</v>
      </c>
      <c r="BM185" s="186" t="s">
        <v>343</v>
      </c>
    </row>
    <row r="186" spans="1:65" s="2" customFormat="1" ht="14.5" customHeight="1">
      <c r="A186" s="31"/>
      <c r="B186" s="32"/>
      <c r="C186" s="175" t="s">
        <v>216</v>
      </c>
      <c r="D186" s="175" t="s">
        <v>146</v>
      </c>
      <c r="E186" s="176" t="s">
        <v>779</v>
      </c>
      <c r="F186" s="177" t="s">
        <v>780</v>
      </c>
      <c r="G186" s="178" t="s">
        <v>192</v>
      </c>
      <c r="H186" s="179">
        <v>1</v>
      </c>
      <c r="I186" s="180"/>
      <c r="J186" s="179">
        <f t="shared" si="10"/>
        <v>0</v>
      </c>
      <c r="K186" s="181"/>
      <c r="L186" s="36"/>
      <c r="M186" s="182" t="s">
        <v>1</v>
      </c>
      <c r="N186" s="183" t="s">
        <v>41</v>
      </c>
      <c r="O186" s="68"/>
      <c r="P186" s="184">
        <f t="shared" si="11"/>
        <v>0</v>
      </c>
      <c r="Q186" s="184">
        <v>0</v>
      </c>
      <c r="R186" s="184">
        <f t="shared" si="12"/>
        <v>0</v>
      </c>
      <c r="S186" s="184">
        <v>0</v>
      </c>
      <c r="T186" s="184">
        <f t="shared" si="13"/>
        <v>0</v>
      </c>
      <c r="U186" s="185" t="s">
        <v>1</v>
      </c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186" t="s">
        <v>230</v>
      </c>
      <c r="AT186" s="186" t="s">
        <v>146</v>
      </c>
      <c r="AU186" s="186" t="s">
        <v>84</v>
      </c>
      <c r="AY186" s="14" t="s">
        <v>145</v>
      </c>
      <c r="BE186" s="187">
        <f t="shared" si="14"/>
        <v>0</v>
      </c>
      <c r="BF186" s="187">
        <f t="shared" si="15"/>
        <v>0</v>
      </c>
      <c r="BG186" s="187">
        <f t="shared" si="16"/>
        <v>0</v>
      </c>
      <c r="BH186" s="187">
        <f t="shared" si="17"/>
        <v>0</v>
      </c>
      <c r="BI186" s="187">
        <f t="shared" si="18"/>
        <v>0</v>
      </c>
      <c r="BJ186" s="14" t="s">
        <v>84</v>
      </c>
      <c r="BK186" s="188">
        <f t="shared" si="19"/>
        <v>0</v>
      </c>
      <c r="BL186" s="14" t="s">
        <v>230</v>
      </c>
      <c r="BM186" s="186" t="s">
        <v>349</v>
      </c>
    </row>
    <row r="187" spans="1:65" s="2" customFormat="1" ht="14.5" customHeight="1">
      <c r="A187" s="31"/>
      <c r="B187" s="32"/>
      <c r="C187" s="189" t="s">
        <v>219</v>
      </c>
      <c r="D187" s="189" t="s">
        <v>226</v>
      </c>
      <c r="E187" s="190" t="s">
        <v>781</v>
      </c>
      <c r="F187" s="191" t="s">
        <v>782</v>
      </c>
      <c r="G187" s="192" t="s">
        <v>192</v>
      </c>
      <c r="H187" s="193">
        <v>4</v>
      </c>
      <c r="I187" s="194"/>
      <c r="J187" s="193">
        <f t="shared" si="10"/>
        <v>0</v>
      </c>
      <c r="K187" s="195"/>
      <c r="L187" s="196"/>
      <c r="M187" s="197" t="s">
        <v>1</v>
      </c>
      <c r="N187" s="198" t="s">
        <v>41</v>
      </c>
      <c r="O187" s="68"/>
      <c r="P187" s="184">
        <f t="shared" si="11"/>
        <v>0</v>
      </c>
      <c r="Q187" s="184">
        <v>0</v>
      </c>
      <c r="R187" s="184">
        <f t="shared" si="12"/>
        <v>0</v>
      </c>
      <c r="S187" s="184">
        <v>0</v>
      </c>
      <c r="T187" s="184">
        <f t="shared" si="13"/>
        <v>0</v>
      </c>
      <c r="U187" s="185" t="s">
        <v>1</v>
      </c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186" t="s">
        <v>632</v>
      </c>
      <c r="AT187" s="186" t="s">
        <v>226</v>
      </c>
      <c r="AU187" s="186" t="s">
        <v>84</v>
      </c>
      <c r="AY187" s="14" t="s">
        <v>145</v>
      </c>
      <c r="BE187" s="187">
        <f t="shared" si="14"/>
        <v>0</v>
      </c>
      <c r="BF187" s="187">
        <f t="shared" si="15"/>
        <v>0</v>
      </c>
      <c r="BG187" s="187">
        <f t="shared" si="16"/>
        <v>0</v>
      </c>
      <c r="BH187" s="187">
        <f t="shared" si="17"/>
        <v>0</v>
      </c>
      <c r="BI187" s="187">
        <f t="shared" si="18"/>
        <v>0</v>
      </c>
      <c r="BJ187" s="14" t="s">
        <v>84</v>
      </c>
      <c r="BK187" s="188">
        <f t="shared" si="19"/>
        <v>0</v>
      </c>
      <c r="BL187" s="14" t="s">
        <v>230</v>
      </c>
      <c r="BM187" s="186" t="s">
        <v>355</v>
      </c>
    </row>
    <row r="188" spans="1:65" s="2" customFormat="1" ht="24.25" customHeight="1">
      <c r="A188" s="31"/>
      <c r="B188" s="32"/>
      <c r="C188" s="175" t="s">
        <v>222</v>
      </c>
      <c r="D188" s="175" t="s">
        <v>146</v>
      </c>
      <c r="E188" s="176" t="s">
        <v>783</v>
      </c>
      <c r="F188" s="177" t="s">
        <v>784</v>
      </c>
      <c r="G188" s="178" t="s">
        <v>192</v>
      </c>
      <c r="H188" s="179">
        <v>4</v>
      </c>
      <c r="I188" s="180"/>
      <c r="J188" s="179">
        <f t="shared" si="10"/>
        <v>0</v>
      </c>
      <c r="K188" s="181"/>
      <c r="L188" s="36"/>
      <c r="M188" s="182" t="s">
        <v>1</v>
      </c>
      <c r="N188" s="183" t="s">
        <v>41</v>
      </c>
      <c r="O188" s="68"/>
      <c r="P188" s="184">
        <f t="shared" si="11"/>
        <v>0</v>
      </c>
      <c r="Q188" s="184">
        <v>0</v>
      </c>
      <c r="R188" s="184">
        <f t="shared" si="12"/>
        <v>0</v>
      </c>
      <c r="S188" s="184">
        <v>0</v>
      </c>
      <c r="T188" s="184">
        <f t="shared" si="13"/>
        <v>0</v>
      </c>
      <c r="U188" s="185" t="s">
        <v>1</v>
      </c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186" t="s">
        <v>230</v>
      </c>
      <c r="AT188" s="186" t="s">
        <v>146</v>
      </c>
      <c r="AU188" s="186" t="s">
        <v>84</v>
      </c>
      <c r="AY188" s="14" t="s">
        <v>145</v>
      </c>
      <c r="BE188" s="187">
        <f t="shared" si="14"/>
        <v>0</v>
      </c>
      <c r="BF188" s="187">
        <f t="shared" si="15"/>
        <v>0</v>
      </c>
      <c r="BG188" s="187">
        <f t="shared" si="16"/>
        <v>0</v>
      </c>
      <c r="BH188" s="187">
        <f t="shared" si="17"/>
        <v>0</v>
      </c>
      <c r="BI188" s="187">
        <f t="shared" si="18"/>
        <v>0</v>
      </c>
      <c r="BJ188" s="14" t="s">
        <v>84</v>
      </c>
      <c r="BK188" s="188">
        <f t="shared" si="19"/>
        <v>0</v>
      </c>
      <c r="BL188" s="14" t="s">
        <v>230</v>
      </c>
      <c r="BM188" s="186" t="s">
        <v>361</v>
      </c>
    </row>
    <row r="189" spans="1:65" s="2" customFormat="1" ht="14.5" customHeight="1">
      <c r="A189" s="31"/>
      <c r="B189" s="32"/>
      <c r="C189" s="189" t="s">
        <v>225</v>
      </c>
      <c r="D189" s="189" t="s">
        <v>226</v>
      </c>
      <c r="E189" s="190" t="s">
        <v>785</v>
      </c>
      <c r="F189" s="191" t="s">
        <v>786</v>
      </c>
      <c r="G189" s="192" t="s">
        <v>192</v>
      </c>
      <c r="H189" s="193">
        <v>10</v>
      </c>
      <c r="I189" s="194"/>
      <c r="J189" s="193">
        <f t="shared" si="10"/>
        <v>0</v>
      </c>
      <c r="K189" s="195"/>
      <c r="L189" s="196"/>
      <c r="M189" s="197" t="s">
        <v>1</v>
      </c>
      <c r="N189" s="198" t="s">
        <v>41</v>
      </c>
      <c r="O189" s="68"/>
      <c r="P189" s="184">
        <f t="shared" si="11"/>
        <v>0</v>
      </c>
      <c r="Q189" s="184">
        <v>0</v>
      </c>
      <c r="R189" s="184">
        <f t="shared" si="12"/>
        <v>0</v>
      </c>
      <c r="S189" s="184">
        <v>0</v>
      </c>
      <c r="T189" s="184">
        <f t="shared" si="13"/>
        <v>0</v>
      </c>
      <c r="U189" s="185" t="s">
        <v>1</v>
      </c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186" t="s">
        <v>632</v>
      </c>
      <c r="AT189" s="186" t="s">
        <v>226</v>
      </c>
      <c r="AU189" s="186" t="s">
        <v>84</v>
      </c>
      <c r="AY189" s="14" t="s">
        <v>145</v>
      </c>
      <c r="BE189" s="187">
        <f t="shared" si="14"/>
        <v>0</v>
      </c>
      <c r="BF189" s="187">
        <f t="shared" si="15"/>
        <v>0</v>
      </c>
      <c r="BG189" s="187">
        <f t="shared" si="16"/>
        <v>0</v>
      </c>
      <c r="BH189" s="187">
        <f t="shared" si="17"/>
        <v>0</v>
      </c>
      <c r="BI189" s="187">
        <f t="shared" si="18"/>
        <v>0</v>
      </c>
      <c r="BJ189" s="14" t="s">
        <v>84</v>
      </c>
      <c r="BK189" s="188">
        <f t="shared" si="19"/>
        <v>0</v>
      </c>
      <c r="BL189" s="14" t="s">
        <v>230</v>
      </c>
      <c r="BM189" s="186" t="s">
        <v>368</v>
      </c>
    </row>
    <row r="190" spans="1:65" s="2" customFormat="1" ht="14.5" customHeight="1">
      <c r="A190" s="31"/>
      <c r="B190" s="32"/>
      <c r="C190" s="175" t="s">
        <v>230</v>
      </c>
      <c r="D190" s="175" t="s">
        <v>146</v>
      </c>
      <c r="E190" s="176" t="s">
        <v>787</v>
      </c>
      <c r="F190" s="177" t="s">
        <v>788</v>
      </c>
      <c r="G190" s="178" t="s">
        <v>192</v>
      </c>
      <c r="H190" s="179">
        <v>2</v>
      </c>
      <c r="I190" s="180"/>
      <c r="J190" s="179">
        <f t="shared" si="10"/>
        <v>0</v>
      </c>
      <c r="K190" s="181"/>
      <c r="L190" s="36"/>
      <c r="M190" s="182" t="s">
        <v>1</v>
      </c>
      <c r="N190" s="183" t="s">
        <v>41</v>
      </c>
      <c r="O190" s="68"/>
      <c r="P190" s="184">
        <f t="shared" si="11"/>
        <v>0</v>
      </c>
      <c r="Q190" s="184">
        <v>0</v>
      </c>
      <c r="R190" s="184">
        <f t="shared" si="12"/>
        <v>0</v>
      </c>
      <c r="S190" s="184">
        <v>0</v>
      </c>
      <c r="T190" s="184">
        <f t="shared" si="13"/>
        <v>0</v>
      </c>
      <c r="U190" s="185" t="s">
        <v>1</v>
      </c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186" t="s">
        <v>230</v>
      </c>
      <c r="AT190" s="186" t="s">
        <v>146</v>
      </c>
      <c r="AU190" s="186" t="s">
        <v>84</v>
      </c>
      <c r="AY190" s="14" t="s">
        <v>145</v>
      </c>
      <c r="BE190" s="187">
        <f t="shared" si="14"/>
        <v>0</v>
      </c>
      <c r="BF190" s="187">
        <f t="shared" si="15"/>
        <v>0</v>
      </c>
      <c r="BG190" s="187">
        <f t="shared" si="16"/>
        <v>0</v>
      </c>
      <c r="BH190" s="187">
        <f t="shared" si="17"/>
        <v>0</v>
      </c>
      <c r="BI190" s="187">
        <f t="shared" si="18"/>
        <v>0</v>
      </c>
      <c r="BJ190" s="14" t="s">
        <v>84</v>
      </c>
      <c r="BK190" s="188">
        <f t="shared" si="19"/>
        <v>0</v>
      </c>
      <c r="BL190" s="14" t="s">
        <v>230</v>
      </c>
      <c r="BM190" s="186" t="s">
        <v>374</v>
      </c>
    </row>
    <row r="191" spans="1:65" s="2" customFormat="1" ht="14.5" customHeight="1">
      <c r="A191" s="31"/>
      <c r="B191" s="32"/>
      <c r="C191" s="189" t="s">
        <v>233</v>
      </c>
      <c r="D191" s="189" t="s">
        <v>226</v>
      </c>
      <c r="E191" s="190" t="s">
        <v>789</v>
      </c>
      <c r="F191" s="191" t="s">
        <v>790</v>
      </c>
      <c r="G191" s="192" t="s">
        <v>192</v>
      </c>
      <c r="H191" s="193">
        <v>2</v>
      </c>
      <c r="I191" s="194"/>
      <c r="J191" s="193">
        <f t="shared" si="10"/>
        <v>0</v>
      </c>
      <c r="K191" s="195"/>
      <c r="L191" s="196"/>
      <c r="M191" s="197" t="s">
        <v>1</v>
      </c>
      <c r="N191" s="198" t="s">
        <v>41</v>
      </c>
      <c r="O191" s="68"/>
      <c r="P191" s="184">
        <f t="shared" si="11"/>
        <v>0</v>
      </c>
      <c r="Q191" s="184">
        <v>0</v>
      </c>
      <c r="R191" s="184">
        <f t="shared" si="12"/>
        <v>0</v>
      </c>
      <c r="S191" s="184">
        <v>0</v>
      </c>
      <c r="T191" s="184">
        <f t="shared" si="13"/>
        <v>0</v>
      </c>
      <c r="U191" s="185" t="s">
        <v>1</v>
      </c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186" t="s">
        <v>632</v>
      </c>
      <c r="AT191" s="186" t="s">
        <v>226</v>
      </c>
      <c r="AU191" s="186" t="s">
        <v>84</v>
      </c>
      <c r="AY191" s="14" t="s">
        <v>145</v>
      </c>
      <c r="BE191" s="187">
        <f t="shared" si="14"/>
        <v>0</v>
      </c>
      <c r="BF191" s="187">
        <f t="shared" si="15"/>
        <v>0</v>
      </c>
      <c r="BG191" s="187">
        <f t="shared" si="16"/>
        <v>0</v>
      </c>
      <c r="BH191" s="187">
        <f t="shared" si="17"/>
        <v>0</v>
      </c>
      <c r="BI191" s="187">
        <f t="shared" si="18"/>
        <v>0</v>
      </c>
      <c r="BJ191" s="14" t="s">
        <v>84</v>
      </c>
      <c r="BK191" s="188">
        <f t="shared" si="19"/>
        <v>0</v>
      </c>
      <c r="BL191" s="14" t="s">
        <v>230</v>
      </c>
      <c r="BM191" s="186" t="s">
        <v>382</v>
      </c>
    </row>
    <row r="192" spans="1:65" s="2" customFormat="1" ht="14.5" customHeight="1">
      <c r="A192" s="31"/>
      <c r="B192" s="32"/>
      <c r="C192" s="175" t="s">
        <v>236</v>
      </c>
      <c r="D192" s="175" t="s">
        <v>146</v>
      </c>
      <c r="E192" s="176" t="s">
        <v>791</v>
      </c>
      <c r="F192" s="177" t="s">
        <v>792</v>
      </c>
      <c r="G192" s="178" t="s">
        <v>192</v>
      </c>
      <c r="H192" s="179">
        <v>4</v>
      </c>
      <c r="I192" s="180"/>
      <c r="J192" s="179">
        <f t="shared" si="10"/>
        <v>0</v>
      </c>
      <c r="K192" s="181"/>
      <c r="L192" s="36"/>
      <c r="M192" s="182" t="s">
        <v>1</v>
      </c>
      <c r="N192" s="183" t="s">
        <v>41</v>
      </c>
      <c r="O192" s="68"/>
      <c r="P192" s="184">
        <f t="shared" si="11"/>
        <v>0</v>
      </c>
      <c r="Q192" s="184">
        <v>0</v>
      </c>
      <c r="R192" s="184">
        <f t="shared" si="12"/>
        <v>0</v>
      </c>
      <c r="S192" s="184">
        <v>0</v>
      </c>
      <c r="T192" s="184">
        <f t="shared" si="13"/>
        <v>0</v>
      </c>
      <c r="U192" s="185" t="s">
        <v>1</v>
      </c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186" t="s">
        <v>230</v>
      </c>
      <c r="AT192" s="186" t="s">
        <v>146</v>
      </c>
      <c r="AU192" s="186" t="s">
        <v>84</v>
      </c>
      <c r="AY192" s="14" t="s">
        <v>145</v>
      </c>
      <c r="BE192" s="187">
        <f t="shared" si="14"/>
        <v>0</v>
      </c>
      <c r="BF192" s="187">
        <f t="shared" si="15"/>
        <v>0</v>
      </c>
      <c r="BG192" s="187">
        <f t="shared" si="16"/>
        <v>0</v>
      </c>
      <c r="BH192" s="187">
        <f t="shared" si="17"/>
        <v>0</v>
      </c>
      <c r="BI192" s="187">
        <f t="shared" si="18"/>
        <v>0</v>
      </c>
      <c r="BJ192" s="14" t="s">
        <v>84</v>
      </c>
      <c r="BK192" s="188">
        <f t="shared" si="19"/>
        <v>0</v>
      </c>
      <c r="BL192" s="14" t="s">
        <v>230</v>
      </c>
      <c r="BM192" s="186" t="s">
        <v>793</v>
      </c>
    </row>
    <row r="193" spans="1:65" s="2" customFormat="1" ht="14.5" customHeight="1">
      <c r="A193" s="31"/>
      <c r="B193" s="32"/>
      <c r="C193" s="189" t="s">
        <v>239</v>
      </c>
      <c r="D193" s="189" t="s">
        <v>226</v>
      </c>
      <c r="E193" s="190" t="s">
        <v>794</v>
      </c>
      <c r="F193" s="191" t="s">
        <v>795</v>
      </c>
      <c r="G193" s="192" t="s">
        <v>192</v>
      </c>
      <c r="H193" s="193">
        <v>4</v>
      </c>
      <c r="I193" s="194"/>
      <c r="J193" s="193">
        <f t="shared" si="10"/>
        <v>0</v>
      </c>
      <c r="K193" s="195"/>
      <c r="L193" s="196"/>
      <c r="M193" s="197" t="s">
        <v>1</v>
      </c>
      <c r="N193" s="198" t="s">
        <v>41</v>
      </c>
      <c r="O193" s="68"/>
      <c r="P193" s="184">
        <f t="shared" si="11"/>
        <v>0</v>
      </c>
      <c r="Q193" s="184">
        <v>0</v>
      </c>
      <c r="R193" s="184">
        <f t="shared" si="12"/>
        <v>0</v>
      </c>
      <c r="S193" s="184">
        <v>0</v>
      </c>
      <c r="T193" s="184">
        <f t="shared" si="13"/>
        <v>0</v>
      </c>
      <c r="U193" s="185" t="s">
        <v>1</v>
      </c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R193" s="186" t="s">
        <v>632</v>
      </c>
      <c r="AT193" s="186" t="s">
        <v>226</v>
      </c>
      <c r="AU193" s="186" t="s">
        <v>84</v>
      </c>
      <c r="AY193" s="14" t="s">
        <v>145</v>
      </c>
      <c r="BE193" s="187">
        <f t="shared" si="14"/>
        <v>0</v>
      </c>
      <c r="BF193" s="187">
        <f t="shared" si="15"/>
        <v>0</v>
      </c>
      <c r="BG193" s="187">
        <f t="shared" si="16"/>
        <v>0</v>
      </c>
      <c r="BH193" s="187">
        <f t="shared" si="17"/>
        <v>0</v>
      </c>
      <c r="BI193" s="187">
        <f t="shared" si="18"/>
        <v>0</v>
      </c>
      <c r="BJ193" s="14" t="s">
        <v>84</v>
      </c>
      <c r="BK193" s="188">
        <f t="shared" si="19"/>
        <v>0</v>
      </c>
      <c r="BL193" s="14" t="s">
        <v>230</v>
      </c>
      <c r="BM193" s="186" t="s">
        <v>388</v>
      </c>
    </row>
    <row r="194" spans="1:65" s="2" customFormat="1" ht="24.25" customHeight="1">
      <c r="A194" s="31"/>
      <c r="B194" s="32"/>
      <c r="C194" s="175" t="s">
        <v>242</v>
      </c>
      <c r="D194" s="175" t="s">
        <v>146</v>
      </c>
      <c r="E194" s="176" t="s">
        <v>796</v>
      </c>
      <c r="F194" s="177" t="s">
        <v>797</v>
      </c>
      <c r="G194" s="178" t="s">
        <v>192</v>
      </c>
      <c r="H194" s="179">
        <v>8</v>
      </c>
      <c r="I194" s="180"/>
      <c r="J194" s="179">
        <f t="shared" si="10"/>
        <v>0</v>
      </c>
      <c r="K194" s="181"/>
      <c r="L194" s="36"/>
      <c r="M194" s="182" t="s">
        <v>1</v>
      </c>
      <c r="N194" s="183" t="s">
        <v>41</v>
      </c>
      <c r="O194" s="68"/>
      <c r="P194" s="184">
        <f t="shared" si="11"/>
        <v>0</v>
      </c>
      <c r="Q194" s="184">
        <v>0</v>
      </c>
      <c r="R194" s="184">
        <f t="shared" si="12"/>
        <v>0</v>
      </c>
      <c r="S194" s="184">
        <v>0</v>
      </c>
      <c r="T194" s="184">
        <f t="shared" si="13"/>
        <v>0</v>
      </c>
      <c r="U194" s="185" t="s">
        <v>1</v>
      </c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R194" s="186" t="s">
        <v>230</v>
      </c>
      <c r="AT194" s="186" t="s">
        <v>146</v>
      </c>
      <c r="AU194" s="186" t="s">
        <v>84</v>
      </c>
      <c r="AY194" s="14" t="s">
        <v>145</v>
      </c>
      <c r="BE194" s="187">
        <f t="shared" si="14"/>
        <v>0</v>
      </c>
      <c r="BF194" s="187">
        <f t="shared" si="15"/>
        <v>0</v>
      </c>
      <c r="BG194" s="187">
        <f t="shared" si="16"/>
        <v>0</v>
      </c>
      <c r="BH194" s="187">
        <f t="shared" si="17"/>
        <v>0</v>
      </c>
      <c r="BI194" s="187">
        <f t="shared" si="18"/>
        <v>0</v>
      </c>
      <c r="BJ194" s="14" t="s">
        <v>84</v>
      </c>
      <c r="BK194" s="188">
        <f t="shared" si="19"/>
        <v>0</v>
      </c>
      <c r="BL194" s="14" t="s">
        <v>230</v>
      </c>
      <c r="BM194" s="186" t="s">
        <v>394</v>
      </c>
    </row>
    <row r="195" spans="1:65" s="2" customFormat="1" ht="24.25" customHeight="1">
      <c r="A195" s="31"/>
      <c r="B195" s="32"/>
      <c r="C195" s="189" t="s">
        <v>245</v>
      </c>
      <c r="D195" s="189" t="s">
        <v>226</v>
      </c>
      <c r="E195" s="190" t="s">
        <v>798</v>
      </c>
      <c r="F195" s="191" t="s">
        <v>799</v>
      </c>
      <c r="G195" s="192" t="s">
        <v>192</v>
      </c>
      <c r="H195" s="193">
        <v>8</v>
      </c>
      <c r="I195" s="194"/>
      <c r="J195" s="193">
        <f t="shared" si="10"/>
        <v>0</v>
      </c>
      <c r="K195" s="195"/>
      <c r="L195" s="196"/>
      <c r="M195" s="197" t="s">
        <v>1</v>
      </c>
      <c r="N195" s="198" t="s">
        <v>41</v>
      </c>
      <c r="O195" s="68"/>
      <c r="P195" s="184">
        <f t="shared" si="11"/>
        <v>0</v>
      </c>
      <c r="Q195" s="184">
        <v>0</v>
      </c>
      <c r="R195" s="184">
        <f t="shared" si="12"/>
        <v>0</v>
      </c>
      <c r="S195" s="184">
        <v>0</v>
      </c>
      <c r="T195" s="184">
        <f t="shared" si="13"/>
        <v>0</v>
      </c>
      <c r="U195" s="185" t="s">
        <v>1</v>
      </c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R195" s="186" t="s">
        <v>632</v>
      </c>
      <c r="AT195" s="186" t="s">
        <v>226</v>
      </c>
      <c r="AU195" s="186" t="s">
        <v>84</v>
      </c>
      <c r="AY195" s="14" t="s">
        <v>145</v>
      </c>
      <c r="BE195" s="187">
        <f t="shared" si="14"/>
        <v>0</v>
      </c>
      <c r="BF195" s="187">
        <f t="shared" si="15"/>
        <v>0</v>
      </c>
      <c r="BG195" s="187">
        <f t="shared" si="16"/>
        <v>0</v>
      </c>
      <c r="BH195" s="187">
        <f t="shared" si="17"/>
        <v>0</v>
      </c>
      <c r="BI195" s="187">
        <f t="shared" si="18"/>
        <v>0</v>
      </c>
      <c r="BJ195" s="14" t="s">
        <v>84</v>
      </c>
      <c r="BK195" s="188">
        <f t="shared" si="19"/>
        <v>0</v>
      </c>
      <c r="BL195" s="14" t="s">
        <v>230</v>
      </c>
      <c r="BM195" s="186" t="s">
        <v>800</v>
      </c>
    </row>
    <row r="196" spans="1:65" s="2" customFormat="1" ht="14.5" customHeight="1">
      <c r="A196" s="31"/>
      <c r="B196" s="32"/>
      <c r="C196" s="175" t="s">
        <v>249</v>
      </c>
      <c r="D196" s="175" t="s">
        <v>146</v>
      </c>
      <c r="E196" s="176" t="s">
        <v>801</v>
      </c>
      <c r="F196" s="177" t="s">
        <v>802</v>
      </c>
      <c r="G196" s="178" t="s">
        <v>192</v>
      </c>
      <c r="H196" s="179">
        <v>10</v>
      </c>
      <c r="I196" s="180"/>
      <c r="J196" s="179">
        <f t="shared" ref="J196:J212" si="20">ROUND(I196*H196,3)</f>
        <v>0</v>
      </c>
      <c r="K196" s="181"/>
      <c r="L196" s="36"/>
      <c r="M196" s="182" t="s">
        <v>1</v>
      </c>
      <c r="N196" s="183" t="s">
        <v>41</v>
      </c>
      <c r="O196" s="68"/>
      <c r="P196" s="184">
        <f t="shared" ref="P196:P212" si="21">O196*H196</f>
        <v>0</v>
      </c>
      <c r="Q196" s="184">
        <v>0</v>
      </c>
      <c r="R196" s="184">
        <f t="shared" ref="R196:R212" si="22">Q196*H196</f>
        <v>0</v>
      </c>
      <c r="S196" s="184">
        <v>0</v>
      </c>
      <c r="T196" s="184">
        <f t="shared" ref="T196:T212" si="23">S196*H196</f>
        <v>0</v>
      </c>
      <c r="U196" s="185" t="s">
        <v>1</v>
      </c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R196" s="186" t="s">
        <v>230</v>
      </c>
      <c r="AT196" s="186" t="s">
        <v>146</v>
      </c>
      <c r="AU196" s="186" t="s">
        <v>84</v>
      </c>
      <c r="AY196" s="14" t="s">
        <v>145</v>
      </c>
      <c r="BE196" s="187">
        <f t="shared" ref="BE196:BE212" si="24">IF(N196="základná",J196,0)</f>
        <v>0</v>
      </c>
      <c r="BF196" s="187">
        <f t="shared" ref="BF196:BF212" si="25">IF(N196="znížená",J196,0)</f>
        <v>0</v>
      </c>
      <c r="BG196" s="187">
        <f t="shared" ref="BG196:BG212" si="26">IF(N196="zákl. prenesená",J196,0)</f>
        <v>0</v>
      </c>
      <c r="BH196" s="187">
        <f t="shared" ref="BH196:BH212" si="27">IF(N196="zníž. prenesená",J196,0)</f>
        <v>0</v>
      </c>
      <c r="BI196" s="187">
        <f t="shared" ref="BI196:BI212" si="28">IF(N196="nulová",J196,0)</f>
        <v>0</v>
      </c>
      <c r="BJ196" s="14" t="s">
        <v>84</v>
      </c>
      <c r="BK196" s="188">
        <f t="shared" ref="BK196:BK212" si="29">ROUND(I196*H196,3)</f>
        <v>0</v>
      </c>
      <c r="BL196" s="14" t="s">
        <v>230</v>
      </c>
      <c r="BM196" s="186" t="s">
        <v>803</v>
      </c>
    </row>
    <row r="197" spans="1:65" s="2" customFormat="1" ht="24.25" customHeight="1">
      <c r="A197" s="31"/>
      <c r="B197" s="32"/>
      <c r="C197" s="175" t="s">
        <v>252</v>
      </c>
      <c r="D197" s="175" t="s">
        <v>146</v>
      </c>
      <c r="E197" s="176" t="s">
        <v>804</v>
      </c>
      <c r="F197" s="177" t="s">
        <v>805</v>
      </c>
      <c r="G197" s="178" t="s">
        <v>306</v>
      </c>
      <c r="H197" s="179">
        <v>180</v>
      </c>
      <c r="I197" s="180"/>
      <c r="J197" s="179">
        <f t="shared" si="20"/>
        <v>0</v>
      </c>
      <c r="K197" s="181"/>
      <c r="L197" s="36"/>
      <c r="M197" s="182" t="s">
        <v>1</v>
      </c>
      <c r="N197" s="183" t="s">
        <v>41</v>
      </c>
      <c r="O197" s="68"/>
      <c r="P197" s="184">
        <f t="shared" si="21"/>
        <v>0</v>
      </c>
      <c r="Q197" s="184">
        <v>0</v>
      </c>
      <c r="R197" s="184">
        <f t="shared" si="22"/>
        <v>0</v>
      </c>
      <c r="S197" s="184">
        <v>0</v>
      </c>
      <c r="T197" s="184">
        <f t="shared" si="23"/>
        <v>0</v>
      </c>
      <c r="U197" s="185" t="s">
        <v>1</v>
      </c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R197" s="186" t="s">
        <v>230</v>
      </c>
      <c r="AT197" s="186" t="s">
        <v>146</v>
      </c>
      <c r="AU197" s="186" t="s">
        <v>84</v>
      </c>
      <c r="AY197" s="14" t="s">
        <v>145</v>
      </c>
      <c r="BE197" s="187">
        <f t="shared" si="24"/>
        <v>0</v>
      </c>
      <c r="BF197" s="187">
        <f t="shared" si="25"/>
        <v>0</v>
      </c>
      <c r="BG197" s="187">
        <f t="shared" si="26"/>
        <v>0</v>
      </c>
      <c r="BH197" s="187">
        <f t="shared" si="27"/>
        <v>0</v>
      </c>
      <c r="BI197" s="187">
        <f t="shared" si="28"/>
        <v>0</v>
      </c>
      <c r="BJ197" s="14" t="s">
        <v>84</v>
      </c>
      <c r="BK197" s="188">
        <f t="shared" si="29"/>
        <v>0</v>
      </c>
      <c r="BL197" s="14" t="s">
        <v>230</v>
      </c>
      <c r="BM197" s="186" t="s">
        <v>806</v>
      </c>
    </row>
    <row r="198" spans="1:65" s="2" customFormat="1" ht="24.25" customHeight="1">
      <c r="A198" s="31"/>
      <c r="B198" s="32"/>
      <c r="C198" s="189" t="s">
        <v>714</v>
      </c>
      <c r="D198" s="189" t="s">
        <v>226</v>
      </c>
      <c r="E198" s="190" t="s">
        <v>807</v>
      </c>
      <c r="F198" s="191" t="s">
        <v>808</v>
      </c>
      <c r="G198" s="192" t="s">
        <v>306</v>
      </c>
      <c r="H198" s="193">
        <v>180</v>
      </c>
      <c r="I198" s="194"/>
      <c r="J198" s="193">
        <f t="shared" si="20"/>
        <v>0</v>
      </c>
      <c r="K198" s="195"/>
      <c r="L198" s="196"/>
      <c r="M198" s="197" t="s">
        <v>1</v>
      </c>
      <c r="N198" s="198" t="s">
        <v>41</v>
      </c>
      <c r="O198" s="68"/>
      <c r="P198" s="184">
        <f t="shared" si="21"/>
        <v>0</v>
      </c>
      <c r="Q198" s="184">
        <v>0</v>
      </c>
      <c r="R198" s="184">
        <f t="shared" si="22"/>
        <v>0</v>
      </c>
      <c r="S198" s="184">
        <v>0</v>
      </c>
      <c r="T198" s="184">
        <f t="shared" si="23"/>
        <v>0</v>
      </c>
      <c r="U198" s="185" t="s">
        <v>1</v>
      </c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R198" s="186" t="s">
        <v>632</v>
      </c>
      <c r="AT198" s="186" t="s">
        <v>226</v>
      </c>
      <c r="AU198" s="186" t="s">
        <v>84</v>
      </c>
      <c r="AY198" s="14" t="s">
        <v>145</v>
      </c>
      <c r="BE198" s="187">
        <f t="shared" si="24"/>
        <v>0</v>
      </c>
      <c r="BF198" s="187">
        <f t="shared" si="25"/>
        <v>0</v>
      </c>
      <c r="BG198" s="187">
        <f t="shared" si="26"/>
        <v>0</v>
      </c>
      <c r="BH198" s="187">
        <f t="shared" si="27"/>
        <v>0</v>
      </c>
      <c r="BI198" s="187">
        <f t="shared" si="28"/>
        <v>0</v>
      </c>
      <c r="BJ198" s="14" t="s">
        <v>84</v>
      </c>
      <c r="BK198" s="188">
        <f t="shared" si="29"/>
        <v>0</v>
      </c>
      <c r="BL198" s="14" t="s">
        <v>230</v>
      </c>
      <c r="BM198" s="186" t="s">
        <v>809</v>
      </c>
    </row>
    <row r="199" spans="1:65" s="2" customFormat="1" ht="14.5" customHeight="1">
      <c r="A199" s="31"/>
      <c r="B199" s="32"/>
      <c r="C199" s="175" t="s">
        <v>255</v>
      </c>
      <c r="D199" s="175" t="s">
        <v>146</v>
      </c>
      <c r="E199" s="176" t="s">
        <v>810</v>
      </c>
      <c r="F199" s="177" t="s">
        <v>811</v>
      </c>
      <c r="G199" s="178" t="s">
        <v>306</v>
      </c>
      <c r="H199" s="179">
        <v>1280</v>
      </c>
      <c r="I199" s="180"/>
      <c r="J199" s="179">
        <f t="shared" si="20"/>
        <v>0</v>
      </c>
      <c r="K199" s="181"/>
      <c r="L199" s="36"/>
      <c r="M199" s="182" t="s">
        <v>1</v>
      </c>
      <c r="N199" s="183" t="s">
        <v>41</v>
      </c>
      <c r="O199" s="68"/>
      <c r="P199" s="184">
        <f t="shared" si="21"/>
        <v>0</v>
      </c>
      <c r="Q199" s="184">
        <v>0</v>
      </c>
      <c r="R199" s="184">
        <f t="shared" si="22"/>
        <v>0</v>
      </c>
      <c r="S199" s="184">
        <v>0</v>
      </c>
      <c r="T199" s="184">
        <f t="shared" si="23"/>
        <v>0</v>
      </c>
      <c r="U199" s="185" t="s">
        <v>1</v>
      </c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R199" s="186" t="s">
        <v>230</v>
      </c>
      <c r="AT199" s="186" t="s">
        <v>146</v>
      </c>
      <c r="AU199" s="186" t="s">
        <v>84</v>
      </c>
      <c r="AY199" s="14" t="s">
        <v>145</v>
      </c>
      <c r="BE199" s="187">
        <f t="shared" si="24"/>
        <v>0</v>
      </c>
      <c r="BF199" s="187">
        <f t="shared" si="25"/>
        <v>0</v>
      </c>
      <c r="BG199" s="187">
        <f t="shared" si="26"/>
        <v>0</v>
      </c>
      <c r="BH199" s="187">
        <f t="shared" si="27"/>
        <v>0</v>
      </c>
      <c r="BI199" s="187">
        <f t="shared" si="28"/>
        <v>0</v>
      </c>
      <c r="BJ199" s="14" t="s">
        <v>84</v>
      </c>
      <c r="BK199" s="188">
        <f t="shared" si="29"/>
        <v>0</v>
      </c>
      <c r="BL199" s="14" t="s">
        <v>230</v>
      </c>
      <c r="BM199" s="186" t="s">
        <v>812</v>
      </c>
    </row>
    <row r="200" spans="1:65" s="2" customFormat="1" ht="14.5" customHeight="1">
      <c r="A200" s="31"/>
      <c r="B200" s="32"/>
      <c r="C200" s="189" t="s">
        <v>718</v>
      </c>
      <c r="D200" s="189" t="s">
        <v>226</v>
      </c>
      <c r="E200" s="190" t="s">
        <v>813</v>
      </c>
      <c r="F200" s="191" t="s">
        <v>814</v>
      </c>
      <c r="G200" s="192" t="s">
        <v>306</v>
      </c>
      <c r="H200" s="193">
        <v>1280</v>
      </c>
      <c r="I200" s="194"/>
      <c r="J200" s="193">
        <f t="shared" si="20"/>
        <v>0</v>
      </c>
      <c r="K200" s="195"/>
      <c r="L200" s="196"/>
      <c r="M200" s="197" t="s">
        <v>1</v>
      </c>
      <c r="N200" s="198" t="s">
        <v>41</v>
      </c>
      <c r="O200" s="68"/>
      <c r="P200" s="184">
        <f t="shared" si="21"/>
        <v>0</v>
      </c>
      <c r="Q200" s="184">
        <v>0</v>
      </c>
      <c r="R200" s="184">
        <f t="shared" si="22"/>
        <v>0</v>
      </c>
      <c r="S200" s="184">
        <v>0</v>
      </c>
      <c r="T200" s="184">
        <f t="shared" si="23"/>
        <v>0</v>
      </c>
      <c r="U200" s="185" t="s">
        <v>1</v>
      </c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R200" s="186" t="s">
        <v>632</v>
      </c>
      <c r="AT200" s="186" t="s">
        <v>226</v>
      </c>
      <c r="AU200" s="186" t="s">
        <v>84</v>
      </c>
      <c r="AY200" s="14" t="s">
        <v>145</v>
      </c>
      <c r="BE200" s="187">
        <f t="shared" si="24"/>
        <v>0</v>
      </c>
      <c r="BF200" s="187">
        <f t="shared" si="25"/>
        <v>0</v>
      </c>
      <c r="BG200" s="187">
        <f t="shared" si="26"/>
        <v>0</v>
      </c>
      <c r="BH200" s="187">
        <f t="shared" si="27"/>
        <v>0</v>
      </c>
      <c r="BI200" s="187">
        <f t="shared" si="28"/>
        <v>0</v>
      </c>
      <c r="BJ200" s="14" t="s">
        <v>84</v>
      </c>
      <c r="BK200" s="188">
        <f t="shared" si="29"/>
        <v>0</v>
      </c>
      <c r="BL200" s="14" t="s">
        <v>230</v>
      </c>
      <c r="BM200" s="186" t="s">
        <v>815</v>
      </c>
    </row>
    <row r="201" spans="1:65" s="2" customFormat="1" ht="24.25" customHeight="1">
      <c r="A201" s="31"/>
      <c r="B201" s="32"/>
      <c r="C201" s="175" t="s">
        <v>258</v>
      </c>
      <c r="D201" s="175" t="s">
        <v>146</v>
      </c>
      <c r="E201" s="176" t="s">
        <v>816</v>
      </c>
      <c r="F201" s="177" t="s">
        <v>817</v>
      </c>
      <c r="G201" s="178" t="s">
        <v>306</v>
      </c>
      <c r="H201" s="179">
        <v>1400</v>
      </c>
      <c r="I201" s="180"/>
      <c r="J201" s="179">
        <f t="shared" si="20"/>
        <v>0</v>
      </c>
      <c r="K201" s="181"/>
      <c r="L201" s="36"/>
      <c r="M201" s="182" t="s">
        <v>1</v>
      </c>
      <c r="N201" s="183" t="s">
        <v>41</v>
      </c>
      <c r="O201" s="68"/>
      <c r="P201" s="184">
        <f t="shared" si="21"/>
        <v>0</v>
      </c>
      <c r="Q201" s="184">
        <v>0</v>
      </c>
      <c r="R201" s="184">
        <f t="shared" si="22"/>
        <v>0</v>
      </c>
      <c r="S201" s="184">
        <v>0</v>
      </c>
      <c r="T201" s="184">
        <f t="shared" si="23"/>
        <v>0</v>
      </c>
      <c r="U201" s="185" t="s">
        <v>1</v>
      </c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R201" s="186" t="s">
        <v>230</v>
      </c>
      <c r="AT201" s="186" t="s">
        <v>146</v>
      </c>
      <c r="AU201" s="186" t="s">
        <v>84</v>
      </c>
      <c r="AY201" s="14" t="s">
        <v>145</v>
      </c>
      <c r="BE201" s="187">
        <f t="shared" si="24"/>
        <v>0</v>
      </c>
      <c r="BF201" s="187">
        <f t="shared" si="25"/>
        <v>0</v>
      </c>
      <c r="BG201" s="187">
        <f t="shared" si="26"/>
        <v>0</v>
      </c>
      <c r="BH201" s="187">
        <f t="shared" si="27"/>
        <v>0</v>
      </c>
      <c r="BI201" s="187">
        <f t="shared" si="28"/>
        <v>0</v>
      </c>
      <c r="BJ201" s="14" t="s">
        <v>84</v>
      </c>
      <c r="BK201" s="188">
        <f t="shared" si="29"/>
        <v>0</v>
      </c>
      <c r="BL201" s="14" t="s">
        <v>230</v>
      </c>
      <c r="BM201" s="186" t="s">
        <v>818</v>
      </c>
    </row>
    <row r="202" spans="1:65" s="2" customFormat="1" ht="14.5" customHeight="1">
      <c r="A202" s="31"/>
      <c r="B202" s="32"/>
      <c r="C202" s="189" t="s">
        <v>721</v>
      </c>
      <c r="D202" s="189" t="s">
        <v>226</v>
      </c>
      <c r="E202" s="190" t="s">
        <v>819</v>
      </c>
      <c r="F202" s="191" t="s">
        <v>820</v>
      </c>
      <c r="G202" s="192" t="s">
        <v>306</v>
      </c>
      <c r="H202" s="193">
        <v>1400</v>
      </c>
      <c r="I202" s="194"/>
      <c r="J202" s="193">
        <f t="shared" si="20"/>
        <v>0</v>
      </c>
      <c r="K202" s="195"/>
      <c r="L202" s="196"/>
      <c r="M202" s="197" t="s">
        <v>1</v>
      </c>
      <c r="N202" s="198" t="s">
        <v>41</v>
      </c>
      <c r="O202" s="68"/>
      <c r="P202" s="184">
        <f t="shared" si="21"/>
        <v>0</v>
      </c>
      <c r="Q202" s="184">
        <v>0</v>
      </c>
      <c r="R202" s="184">
        <f t="shared" si="22"/>
        <v>0</v>
      </c>
      <c r="S202" s="184">
        <v>0</v>
      </c>
      <c r="T202" s="184">
        <f t="shared" si="23"/>
        <v>0</v>
      </c>
      <c r="U202" s="185" t="s">
        <v>1</v>
      </c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R202" s="186" t="s">
        <v>632</v>
      </c>
      <c r="AT202" s="186" t="s">
        <v>226</v>
      </c>
      <c r="AU202" s="186" t="s">
        <v>84</v>
      </c>
      <c r="AY202" s="14" t="s">
        <v>145</v>
      </c>
      <c r="BE202" s="187">
        <f t="shared" si="24"/>
        <v>0</v>
      </c>
      <c r="BF202" s="187">
        <f t="shared" si="25"/>
        <v>0</v>
      </c>
      <c r="BG202" s="187">
        <f t="shared" si="26"/>
        <v>0</v>
      </c>
      <c r="BH202" s="187">
        <f t="shared" si="27"/>
        <v>0</v>
      </c>
      <c r="BI202" s="187">
        <f t="shared" si="28"/>
        <v>0</v>
      </c>
      <c r="BJ202" s="14" t="s">
        <v>84</v>
      </c>
      <c r="BK202" s="188">
        <f t="shared" si="29"/>
        <v>0</v>
      </c>
      <c r="BL202" s="14" t="s">
        <v>230</v>
      </c>
      <c r="BM202" s="186" t="s">
        <v>821</v>
      </c>
    </row>
    <row r="203" spans="1:65" s="2" customFormat="1" ht="24.25" customHeight="1">
      <c r="A203" s="31"/>
      <c r="B203" s="32"/>
      <c r="C203" s="175" t="s">
        <v>261</v>
      </c>
      <c r="D203" s="175" t="s">
        <v>146</v>
      </c>
      <c r="E203" s="176" t="s">
        <v>822</v>
      </c>
      <c r="F203" s="177" t="s">
        <v>823</v>
      </c>
      <c r="G203" s="178" t="s">
        <v>306</v>
      </c>
      <c r="H203" s="179">
        <v>80</v>
      </c>
      <c r="I203" s="180"/>
      <c r="J203" s="179">
        <f t="shared" si="20"/>
        <v>0</v>
      </c>
      <c r="K203" s="181"/>
      <c r="L203" s="36"/>
      <c r="M203" s="182" t="s">
        <v>1</v>
      </c>
      <c r="N203" s="183" t="s">
        <v>41</v>
      </c>
      <c r="O203" s="68"/>
      <c r="P203" s="184">
        <f t="shared" si="21"/>
        <v>0</v>
      </c>
      <c r="Q203" s="184">
        <v>0</v>
      </c>
      <c r="R203" s="184">
        <f t="shared" si="22"/>
        <v>0</v>
      </c>
      <c r="S203" s="184">
        <v>0</v>
      </c>
      <c r="T203" s="184">
        <f t="shared" si="23"/>
        <v>0</v>
      </c>
      <c r="U203" s="185" t="s">
        <v>1</v>
      </c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R203" s="186" t="s">
        <v>230</v>
      </c>
      <c r="AT203" s="186" t="s">
        <v>146</v>
      </c>
      <c r="AU203" s="186" t="s">
        <v>84</v>
      </c>
      <c r="AY203" s="14" t="s">
        <v>145</v>
      </c>
      <c r="BE203" s="187">
        <f t="shared" si="24"/>
        <v>0</v>
      </c>
      <c r="BF203" s="187">
        <f t="shared" si="25"/>
        <v>0</v>
      </c>
      <c r="BG203" s="187">
        <f t="shared" si="26"/>
        <v>0</v>
      </c>
      <c r="BH203" s="187">
        <f t="shared" si="27"/>
        <v>0</v>
      </c>
      <c r="BI203" s="187">
        <f t="shared" si="28"/>
        <v>0</v>
      </c>
      <c r="BJ203" s="14" t="s">
        <v>84</v>
      </c>
      <c r="BK203" s="188">
        <f t="shared" si="29"/>
        <v>0</v>
      </c>
      <c r="BL203" s="14" t="s">
        <v>230</v>
      </c>
      <c r="BM203" s="186" t="s">
        <v>824</v>
      </c>
    </row>
    <row r="204" spans="1:65" s="2" customFormat="1" ht="14.5" customHeight="1">
      <c r="A204" s="31"/>
      <c r="B204" s="32"/>
      <c r="C204" s="189" t="s">
        <v>264</v>
      </c>
      <c r="D204" s="189" t="s">
        <v>226</v>
      </c>
      <c r="E204" s="190" t="s">
        <v>825</v>
      </c>
      <c r="F204" s="191" t="s">
        <v>826</v>
      </c>
      <c r="G204" s="192" t="s">
        <v>306</v>
      </c>
      <c r="H204" s="193">
        <v>80</v>
      </c>
      <c r="I204" s="194"/>
      <c r="J204" s="193">
        <f t="shared" si="20"/>
        <v>0</v>
      </c>
      <c r="K204" s="195"/>
      <c r="L204" s="196"/>
      <c r="M204" s="197" t="s">
        <v>1</v>
      </c>
      <c r="N204" s="198" t="s">
        <v>41</v>
      </c>
      <c r="O204" s="68"/>
      <c r="P204" s="184">
        <f t="shared" si="21"/>
        <v>0</v>
      </c>
      <c r="Q204" s="184">
        <v>0</v>
      </c>
      <c r="R204" s="184">
        <f t="shared" si="22"/>
        <v>0</v>
      </c>
      <c r="S204" s="184">
        <v>0</v>
      </c>
      <c r="T204" s="184">
        <f t="shared" si="23"/>
        <v>0</v>
      </c>
      <c r="U204" s="185" t="s">
        <v>1</v>
      </c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R204" s="186" t="s">
        <v>632</v>
      </c>
      <c r="AT204" s="186" t="s">
        <v>226</v>
      </c>
      <c r="AU204" s="186" t="s">
        <v>84</v>
      </c>
      <c r="AY204" s="14" t="s">
        <v>145</v>
      </c>
      <c r="BE204" s="187">
        <f t="shared" si="24"/>
        <v>0</v>
      </c>
      <c r="BF204" s="187">
        <f t="shared" si="25"/>
        <v>0</v>
      </c>
      <c r="BG204" s="187">
        <f t="shared" si="26"/>
        <v>0</v>
      </c>
      <c r="BH204" s="187">
        <f t="shared" si="27"/>
        <v>0</v>
      </c>
      <c r="BI204" s="187">
        <f t="shared" si="28"/>
        <v>0</v>
      </c>
      <c r="BJ204" s="14" t="s">
        <v>84</v>
      </c>
      <c r="BK204" s="188">
        <f t="shared" si="29"/>
        <v>0</v>
      </c>
      <c r="BL204" s="14" t="s">
        <v>230</v>
      </c>
      <c r="BM204" s="186" t="s">
        <v>827</v>
      </c>
    </row>
    <row r="205" spans="1:65" s="2" customFormat="1" ht="24.25" customHeight="1">
      <c r="A205" s="31"/>
      <c r="B205" s="32"/>
      <c r="C205" s="175" t="s">
        <v>828</v>
      </c>
      <c r="D205" s="175" t="s">
        <v>146</v>
      </c>
      <c r="E205" s="176" t="s">
        <v>829</v>
      </c>
      <c r="F205" s="177" t="s">
        <v>830</v>
      </c>
      <c r="G205" s="178" t="s">
        <v>306</v>
      </c>
      <c r="H205" s="179">
        <v>50</v>
      </c>
      <c r="I205" s="180"/>
      <c r="J205" s="179">
        <f t="shared" si="20"/>
        <v>0</v>
      </c>
      <c r="K205" s="181"/>
      <c r="L205" s="36"/>
      <c r="M205" s="182" t="s">
        <v>1</v>
      </c>
      <c r="N205" s="183" t="s">
        <v>41</v>
      </c>
      <c r="O205" s="68"/>
      <c r="P205" s="184">
        <f t="shared" si="21"/>
        <v>0</v>
      </c>
      <c r="Q205" s="184">
        <v>0</v>
      </c>
      <c r="R205" s="184">
        <f t="shared" si="22"/>
        <v>0</v>
      </c>
      <c r="S205" s="184">
        <v>0</v>
      </c>
      <c r="T205" s="184">
        <f t="shared" si="23"/>
        <v>0</v>
      </c>
      <c r="U205" s="185" t="s">
        <v>1</v>
      </c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R205" s="186" t="s">
        <v>230</v>
      </c>
      <c r="AT205" s="186" t="s">
        <v>146</v>
      </c>
      <c r="AU205" s="186" t="s">
        <v>84</v>
      </c>
      <c r="AY205" s="14" t="s">
        <v>145</v>
      </c>
      <c r="BE205" s="187">
        <f t="shared" si="24"/>
        <v>0</v>
      </c>
      <c r="BF205" s="187">
        <f t="shared" si="25"/>
        <v>0</v>
      </c>
      <c r="BG205" s="187">
        <f t="shared" si="26"/>
        <v>0</v>
      </c>
      <c r="BH205" s="187">
        <f t="shared" si="27"/>
        <v>0</v>
      </c>
      <c r="BI205" s="187">
        <f t="shared" si="28"/>
        <v>0</v>
      </c>
      <c r="BJ205" s="14" t="s">
        <v>84</v>
      </c>
      <c r="BK205" s="188">
        <f t="shared" si="29"/>
        <v>0</v>
      </c>
      <c r="BL205" s="14" t="s">
        <v>230</v>
      </c>
      <c r="BM205" s="186" t="s">
        <v>831</v>
      </c>
    </row>
    <row r="206" spans="1:65" s="2" customFormat="1" ht="14.5" customHeight="1">
      <c r="A206" s="31"/>
      <c r="B206" s="32"/>
      <c r="C206" s="189" t="s">
        <v>728</v>
      </c>
      <c r="D206" s="189" t="s">
        <v>226</v>
      </c>
      <c r="E206" s="190" t="s">
        <v>832</v>
      </c>
      <c r="F206" s="191" t="s">
        <v>833</v>
      </c>
      <c r="G206" s="192" t="s">
        <v>306</v>
      </c>
      <c r="H206" s="193">
        <v>50</v>
      </c>
      <c r="I206" s="194"/>
      <c r="J206" s="193">
        <f t="shared" si="20"/>
        <v>0</v>
      </c>
      <c r="K206" s="195"/>
      <c r="L206" s="196"/>
      <c r="M206" s="197" t="s">
        <v>1</v>
      </c>
      <c r="N206" s="198" t="s">
        <v>41</v>
      </c>
      <c r="O206" s="68"/>
      <c r="P206" s="184">
        <f t="shared" si="21"/>
        <v>0</v>
      </c>
      <c r="Q206" s="184">
        <v>0</v>
      </c>
      <c r="R206" s="184">
        <f t="shared" si="22"/>
        <v>0</v>
      </c>
      <c r="S206" s="184">
        <v>0</v>
      </c>
      <c r="T206" s="184">
        <f t="shared" si="23"/>
        <v>0</v>
      </c>
      <c r="U206" s="185" t="s">
        <v>1</v>
      </c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R206" s="186" t="s">
        <v>632</v>
      </c>
      <c r="AT206" s="186" t="s">
        <v>226</v>
      </c>
      <c r="AU206" s="186" t="s">
        <v>84</v>
      </c>
      <c r="AY206" s="14" t="s">
        <v>145</v>
      </c>
      <c r="BE206" s="187">
        <f t="shared" si="24"/>
        <v>0</v>
      </c>
      <c r="BF206" s="187">
        <f t="shared" si="25"/>
        <v>0</v>
      </c>
      <c r="BG206" s="187">
        <f t="shared" si="26"/>
        <v>0</v>
      </c>
      <c r="BH206" s="187">
        <f t="shared" si="27"/>
        <v>0</v>
      </c>
      <c r="BI206" s="187">
        <f t="shared" si="28"/>
        <v>0</v>
      </c>
      <c r="BJ206" s="14" t="s">
        <v>84</v>
      </c>
      <c r="BK206" s="188">
        <f t="shared" si="29"/>
        <v>0</v>
      </c>
      <c r="BL206" s="14" t="s">
        <v>230</v>
      </c>
      <c r="BM206" s="186" t="s">
        <v>834</v>
      </c>
    </row>
    <row r="207" spans="1:65" s="2" customFormat="1" ht="24.25" customHeight="1">
      <c r="A207" s="31"/>
      <c r="B207" s="32"/>
      <c r="C207" s="175" t="s">
        <v>267</v>
      </c>
      <c r="D207" s="175" t="s">
        <v>146</v>
      </c>
      <c r="E207" s="176" t="s">
        <v>835</v>
      </c>
      <c r="F207" s="177" t="s">
        <v>836</v>
      </c>
      <c r="G207" s="178" t="s">
        <v>306</v>
      </c>
      <c r="H207" s="179">
        <v>80</v>
      </c>
      <c r="I207" s="180"/>
      <c r="J207" s="179">
        <f t="shared" si="20"/>
        <v>0</v>
      </c>
      <c r="K207" s="181"/>
      <c r="L207" s="36"/>
      <c r="M207" s="182" t="s">
        <v>1</v>
      </c>
      <c r="N207" s="183" t="s">
        <v>41</v>
      </c>
      <c r="O207" s="68"/>
      <c r="P207" s="184">
        <f t="shared" si="21"/>
        <v>0</v>
      </c>
      <c r="Q207" s="184">
        <v>0</v>
      </c>
      <c r="R207" s="184">
        <f t="shared" si="22"/>
        <v>0</v>
      </c>
      <c r="S207" s="184">
        <v>0</v>
      </c>
      <c r="T207" s="184">
        <f t="shared" si="23"/>
        <v>0</v>
      </c>
      <c r="U207" s="185" t="s">
        <v>1</v>
      </c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R207" s="186" t="s">
        <v>230</v>
      </c>
      <c r="AT207" s="186" t="s">
        <v>146</v>
      </c>
      <c r="AU207" s="186" t="s">
        <v>84</v>
      </c>
      <c r="AY207" s="14" t="s">
        <v>145</v>
      </c>
      <c r="BE207" s="187">
        <f t="shared" si="24"/>
        <v>0</v>
      </c>
      <c r="BF207" s="187">
        <f t="shared" si="25"/>
        <v>0</v>
      </c>
      <c r="BG207" s="187">
        <f t="shared" si="26"/>
        <v>0</v>
      </c>
      <c r="BH207" s="187">
        <f t="shared" si="27"/>
        <v>0</v>
      </c>
      <c r="BI207" s="187">
        <f t="shared" si="28"/>
        <v>0</v>
      </c>
      <c r="BJ207" s="14" t="s">
        <v>84</v>
      </c>
      <c r="BK207" s="188">
        <f t="shared" si="29"/>
        <v>0</v>
      </c>
      <c r="BL207" s="14" t="s">
        <v>230</v>
      </c>
      <c r="BM207" s="186" t="s">
        <v>837</v>
      </c>
    </row>
    <row r="208" spans="1:65" s="2" customFormat="1" ht="14.5" customHeight="1">
      <c r="A208" s="31"/>
      <c r="B208" s="32"/>
      <c r="C208" s="189" t="s">
        <v>732</v>
      </c>
      <c r="D208" s="189" t="s">
        <v>226</v>
      </c>
      <c r="E208" s="190" t="s">
        <v>838</v>
      </c>
      <c r="F208" s="191" t="s">
        <v>839</v>
      </c>
      <c r="G208" s="192" t="s">
        <v>306</v>
      </c>
      <c r="H208" s="193">
        <v>80</v>
      </c>
      <c r="I208" s="194"/>
      <c r="J208" s="193">
        <f t="shared" si="20"/>
        <v>0</v>
      </c>
      <c r="K208" s="195"/>
      <c r="L208" s="196"/>
      <c r="M208" s="197" t="s">
        <v>1</v>
      </c>
      <c r="N208" s="198" t="s">
        <v>41</v>
      </c>
      <c r="O208" s="68"/>
      <c r="P208" s="184">
        <f t="shared" si="21"/>
        <v>0</v>
      </c>
      <c r="Q208" s="184">
        <v>0</v>
      </c>
      <c r="R208" s="184">
        <f t="shared" si="22"/>
        <v>0</v>
      </c>
      <c r="S208" s="184">
        <v>0</v>
      </c>
      <c r="T208" s="184">
        <f t="shared" si="23"/>
        <v>0</v>
      </c>
      <c r="U208" s="185" t="s">
        <v>1</v>
      </c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R208" s="186" t="s">
        <v>632</v>
      </c>
      <c r="AT208" s="186" t="s">
        <v>226</v>
      </c>
      <c r="AU208" s="186" t="s">
        <v>84</v>
      </c>
      <c r="AY208" s="14" t="s">
        <v>145</v>
      </c>
      <c r="BE208" s="187">
        <f t="shared" si="24"/>
        <v>0</v>
      </c>
      <c r="BF208" s="187">
        <f t="shared" si="25"/>
        <v>0</v>
      </c>
      <c r="BG208" s="187">
        <f t="shared" si="26"/>
        <v>0</v>
      </c>
      <c r="BH208" s="187">
        <f t="shared" si="27"/>
        <v>0</v>
      </c>
      <c r="BI208" s="187">
        <f t="shared" si="28"/>
        <v>0</v>
      </c>
      <c r="BJ208" s="14" t="s">
        <v>84</v>
      </c>
      <c r="BK208" s="188">
        <f t="shared" si="29"/>
        <v>0</v>
      </c>
      <c r="BL208" s="14" t="s">
        <v>230</v>
      </c>
      <c r="BM208" s="186" t="s">
        <v>405</v>
      </c>
    </row>
    <row r="209" spans="1:65" s="2" customFormat="1" ht="24.25" customHeight="1">
      <c r="A209" s="31"/>
      <c r="B209" s="32"/>
      <c r="C209" s="175" t="s">
        <v>840</v>
      </c>
      <c r="D209" s="175" t="s">
        <v>146</v>
      </c>
      <c r="E209" s="176" t="s">
        <v>841</v>
      </c>
      <c r="F209" s="177" t="s">
        <v>842</v>
      </c>
      <c r="G209" s="178" t="s">
        <v>306</v>
      </c>
      <c r="H209" s="179">
        <v>250</v>
      </c>
      <c r="I209" s="180"/>
      <c r="J209" s="179">
        <f t="shared" si="20"/>
        <v>0</v>
      </c>
      <c r="K209" s="181"/>
      <c r="L209" s="36"/>
      <c r="M209" s="182" t="s">
        <v>1</v>
      </c>
      <c r="N209" s="183" t="s">
        <v>41</v>
      </c>
      <c r="O209" s="68"/>
      <c r="P209" s="184">
        <f t="shared" si="21"/>
        <v>0</v>
      </c>
      <c r="Q209" s="184">
        <v>0</v>
      </c>
      <c r="R209" s="184">
        <f t="shared" si="22"/>
        <v>0</v>
      </c>
      <c r="S209" s="184">
        <v>0</v>
      </c>
      <c r="T209" s="184">
        <f t="shared" si="23"/>
        <v>0</v>
      </c>
      <c r="U209" s="185" t="s">
        <v>1</v>
      </c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R209" s="186" t="s">
        <v>230</v>
      </c>
      <c r="AT209" s="186" t="s">
        <v>146</v>
      </c>
      <c r="AU209" s="186" t="s">
        <v>84</v>
      </c>
      <c r="AY209" s="14" t="s">
        <v>145</v>
      </c>
      <c r="BE209" s="187">
        <f t="shared" si="24"/>
        <v>0</v>
      </c>
      <c r="BF209" s="187">
        <f t="shared" si="25"/>
        <v>0</v>
      </c>
      <c r="BG209" s="187">
        <f t="shared" si="26"/>
        <v>0</v>
      </c>
      <c r="BH209" s="187">
        <f t="shared" si="27"/>
        <v>0</v>
      </c>
      <c r="BI209" s="187">
        <f t="shared" si="28"/>
        <v>0</v>
      </c>
      <c r="BJ209" s="14" t="s">
        <v>84</v>
      </c>
      <c r="BK209" s="188">
        <f t="shared" si="29"/>
        <v>0</v>
      </c>
      <c r="BL209" s="14" t="s">
        <v>230</v>
      </c>
      <c r="BM209" s="186" t="s">
        <v>413</v>
      </c>
    </row>
    <row r="210" spans="1:65" s="2" customFormat="1" ht="14.5" customHeight="1">
      <c r="A210" s="31"/>
      <c r="B210" s="32"/>
      <c r="C210" s="189" t="s">
        <v>274</v>
      </c>
      <c r="D210" s="189" t="s">
        <v>226</v>
      </c>
      <c r="E210" s="190" t="s">
        <v>843</v>
      </c>
      <c r="F210" s="191" t="s">
        <v>844</v>
      </c>
      <c r="G210" s="192" t="s">
        <v>306</v>
      </c>
      <c r="H210" s="193">
        <v>250</v>
      </c>
      <c r="I210" s="194"/>
      <c r="J210" s="193">
        <f t="shared" si="20"/>
        <v>0</v>
      </c>
      <c r="K210" s="195"/>
      <c r="L210" s="196"/>
      <c r="M210" s="197" t="s">
        <v>1</v>
      </c>
      <c r="N210" s="198" t="s">
        <v>41</v>
      </c>
      <c r="O210" s="68"/>
      <c r="P210" s="184">
        <f t="shared" si="21"/>
        <v>0</v>
      </c>
      <c r="Q210" s="184">
        <v>0</v>
      </c>
      <c r="R210" s="184">
        <f t="shared" si="22"/>
        <v>0</v>
      </c>
      <c r="S210" s="184">
        <v>0</v>
      </c>
      <c r="T210" s="184">
        <f t="shared" si="23"/>
        <v>0</v>
      </c>
      <c r="U210" s="185" t="s">
        <v>1</v>
      </c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R210" s="186" t="s">
        <v>632</v>
      </c>
      <c r="AT210" s="186" t="s">
        <v>226</v>
      </c>
      <c r="AU210" s="186" t="s">
        <v>84</v>
      </c>
      <c r="AY210" s="14" t="s">
        <v>145</v>
      </c>
      <c r="BE210" s="187">
        <f t="shared" si="24"/>
        <v>0</v>
      </c>
      <c r="BF210" s="187">
        <f t="shared" si="25"/>
        <v>0</v>
      </c>
      <c r="BG210" s="187">
        <f t="shared" si="26"/>
        <v>0</v>
      </c>
      <c r="BH210" s="187">
        <f t="shared" si="27"/>
        <v>0</v>
      </c>
      <c r="BI210" s="187">
        <f t="shared" si="28"/>
        <v>0</v>
      </c>
      <c r="BJ210" s="14" t="s">
        <v>84</v>
      </c>
      <c r="BK210" s="188">
        <f t="shared" si="29"/>
        <v>0</v>
      </c>
      <c r="BL210" s="14" t="s">
        <v>230</v>
      </c>
      <c r="BM210" s="186" t="s">
        <v>845</v>
      </c>
    </row>
    <row r="211" spans="1:65" s="2" customFormat="1" ht="24.25" customHeight="1">
      <c r="A211" s="31"/>
      <c r="B211" s="32"/>
      <c r="C211" s="175" t="s">
        <v>846</v>
      </c>
      <c r="D211" s="175" t="s">
        <v>146</v>
      </c>
      <c r="E211" s="176" t="s">
        <v>847</v>
      </c>
      <c r="F211" s="177" t="s">
        <v>848</v>
      </c>
      <c r="G211" s="178" t="s">
        <v>306</v>
      </c>
      <c r="H211" s="179">
        <v>50</v>
      </c>
      <c r="I211" s="180"/>
      <c r="J211" s="179">
        <f t="shared" si="20"/>
        <v>0</v>
      </c>
      <c r="K211" s="181"/>
      <c r="L211" s="36"/>
      <c r="M211" s="182" t="s">
        <v>1</v>
      </c>
      <c r="N211" s="183" t="s">
        <v>41</v>
      </c>
      <c r="O211" s="68"/>
      <c r="P211" s="184">
        <f t="shared" si="21"/>
        <v>0</v>
      </c>
      <c r="Q211" s="184">
        <v>0</v>
      </c>
      <c r="R211" s="184">
        <f t="shared" si="22"/>
        <v>0</v>
      </c>
      <c r="S211" s="184">
        <v>0</v>
      </c>
      <c r="T211" s="184">
        <f t="shared" si="23"/>
        <v>0</v>
      </c>
      <c r="U211" s="185" t="s">
        <v>1</v>
      </c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R211" s="186" t="s">
        <v>230</v>
      </c>
      <c r="AT211" s="186" t="s">
        <v>146</v>
      </c>
      <c r="AU211" s="186" t="s">
        <v>84</v>
      </c>
      <c r="AY211" s="14" t="s">
        <v>145</v>
      </c>
      <c r="BE211" s="187">
        <f t="shared" si="24"/>
        <v>0</v>
      </c>
      <c r="BF211" s="187">
        <f t="shared" si="25"/>
        <v>0</v>
      </c>
      <c r="BG211" s="187">
        <f t="shared" si="26"/>
        <v>0</v>
      </c>
      <c r="BH211" s="187">
        <f t="shared" si="27"/>
        <v>0</v>
      </c>
      <c r="BI211" s="187">
        <f t="shared" si="28"/>
        <v>0</v>
      </c>
      <c r="BJ211" s="14" t="s">
        <v>84</v>
      </c>
      <c r="BK211" s="188">
        <f t="shared" si="29"/>
        <v>0</v>
      </c>
      <c r="BL211" s="14" t="s">
        <v>230</v>
      </c>
      <c r="BM211" s="186" t="s">
        <v>421</v>
      </c>
    </row>
    <row r="212" spans="1:65" s="2" customFormat="1" ht="14.5" customHeight="1">
      <c r="A212" s="31"/>
      <c r="B212" s="32"/>
      <c r="C212" s="189" t="s">
        <v>277</v>
      </c>
      <c r="D212" s="189" t="s">
        <v>226</v>
      </c>
      <c r="E212" s="190" t="s">
        <v>849</v>
      </c>
      <c r="F212" s="191" t="s">
        <v>850</v>
      </c>
      <c r="G212" s="192" t="s">
        <v>306</v>
      </c>
      <c r="H212" s="193">
        <v>50</v>
      </c>
      <c r="I212" s="194"/>
      <c r="J212" s="193">
        <f t="shared" si="20"/>
        <v>0</v>
      </c>
      <c r="K212" s="195"/>
      <c r="L212" s="196"/>
      <c r="M212" s="197" t="s">
        <v>1</v>
      </c>
      <c r="N212" s="198" t="s">
        <v>41</v>
      </c>
      <c r="O212" s="68"/>
      <c r="P212" s="184">
        <f t="shared" si="21"/>
        <v>0</v>
      </c>
      <c r="Q212" s="184">
        <v>0</v>
      </c>
      <c r="R212" s="184">
        <f t="shared" si="22"/>
        <v>0</v>
      </c>
      <c r="S212" s="184">
        <v>0</v>
      </c>
      <c r="T212" s="184">
        <f t="shared" si="23"/>
        <v>0</v>
      </c>
      <c r="U212" s="185" t="s">
        <v>1</v>
      </c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R212" s="186" t="s">
        <v>632</v>
      </c>
      <c r="AT212" s="186" t="s">
        <v>226</v>
      </c>
      <c r="AU212" s="186" t="s">
        <v>84</v>
      </c>
      <c r="AY212" s="14" t="s">
        <v>145</v>
      </c>
      <c r="BE212" s="187">
        <f t="shared" si="24"/>
        <v>0</v>
      </c>
      <c r="BF212" s="187">
        <f t="shared" si="25"/>
        <v>0</v>
      </c>
      <c r="BG212" s="187">
        <f t="shared" si="26"/>
        <v>0</v>
      </c>
      <c r="BH212" s="187">
        <f t="shared" si="27"/>
        <v>0</v>
      </c>
      <c r="BI212" s="187">
        <f t="shared" si="28"/>
        <v>0</v>
      </c>
      <c r="BJ212" s="14" t="s">
        <v>84</v>
      </c>
      <c r="BK212" s="188">
        <f t="shared" si="29"/>
        <v>0</v>
      </c>
      <c r="BL212" s="14" t="s">
        <v>230</v>
      </c>
      <c r="BM212" s="186" t="s">
        <v>427</v>
      </c>
    </row>
    <row r="213" spans="1:65" s="11" customFormat="1" ht="22.95" customHeight="1">
      <c r="B213" s="161"/>
      <c r="C213" s="162"/>
      <c r="D213" s="163" t="s">
        <v>74</v>
      </c>
      <c r="E213" s="210" t="s">
        <v>851</v>
      </c>
      <c r="F213" s="210" t="s">
        <v>852</v>
      </c>
      <c r="G213" s="162"/>
      <c r="H213" s="162"/>
      <c r="I213" s="165"/>
      <c r="J213" s="211">
        <f>BK213</f>
        <v>0</v>
      </c>
      <c r="K213" s="162"/>
      <c r="L213" s="167"/>
      <c r="M213" s="168"/>
      <c r="N213" s="169"/>
      <c r="O213" s="169"/>
      <c r="P213" s="170">
        <f>SUM(P214:P223)</f>
        <v>0</v>
      </c>
      <c r="Q213" s="169"/>
      <c r="R213" s="170">
        <f>SUM(R214:R223)</f>
        <v>0</v>
      </c>
      <c r="S213" s="169"/>
      <c r="T213" s="170">
        <f>SUM(T214:T223)</f>
        <v>0</v>
      </c>
      <c r="U213" s="171"/>
      <c r="AR213" s="172" t="s">
        <v>87</v>
      </c>
      <c r="AT213" s="173" t="s">
        <v>74</v>
      </c>
      <c r="AU213" s="173" t="s">
        <v>80</v>
      </c>
      <c r="AY213" s="172" t="s">
        <v>145</v>
      </c>
      <c r="BK213" s="174">
        <f>SUM(BK214:BK223)</f>
        <v>0</v>
      </c>
    </row>
    <row r="214" spans="1:65" s="2" customFormat="1" ht="24.25" customHeight="1">
      <c r="A214" s="31"/>
      <c r="B214" s="32"/>
      <c r="C214" s="175" t="s">
        <v>853</v>
      </c>
      <c r="D214" s="175" t="s">
        <v>146</v>
      </c>
      <c r="E214" s="176" t="s">
        <v>854</v>
      </c>
      <c r="F214" s="177" t="s">
        <v>855</v>
      </c>
      <c r="G214" s="178" t="s">
        <v>192</v>
      </c>
      <c r="H214" s="179">
        <v>4</v>
      </c>
      <c r="I214" s="180"/>
      <c r="J214" s="179">
        <f t="shared" ref="J214:J223" si="30">ROUND(I214*H214,3)</f>
        <v>0</v>
      </c>
      <c r="K214" s="181"/>
      <c r="L214" s="36"/>
      <c r="M214" s="182" t="s">
        <v>1</v>
      </c>
      <c r="N214" s="183" t="s">
        <v>41</v>
      </c>
      <c r="O214" s="68"/>
      <c r="P214" s="184">
        <f t="shared" ref="P214:P223" si="31">O214*H214</f>
        <v>0</v>
      </c>
      <c r="Q214" s="184">
        <v>0</v>
      </c>
      <c r="R214" s="184">
        <f t="shared" ref="R214:R223" si="32">Q214*H214</f>
        <v>0</v>
      </c>
      <c r="S214" s="184">
        <v>0</v>
      </c>
      <c r="T214" s="184">
        <f t="shared" ref="T214:T223" si="33">S214*H214</f>
        <v>0</v>
      </c>
      <c r="U214" s="185" t="s">
        <v>1</v>
      </c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R214" s="186" t="s">
        <v>230</v>
      </c>
      <c r="AT214" s="186" t="s">
        <v>146</v>
      </c>
      <c r="AU214" s="186" t="s">
        <v>84</v>
      </c>
      <c r="AY214" s="14" t="s">
        <v>145</v>
      </c>
      <c r="BE214" s="187">
        <f t="shared" ref="BE214:BE223" si="34">IF(N214="základná",J214,0)</f>
        <v>0</v>
      </c>
      <c r="BF214" s="187">
        <f t="shared" ref="BF214:BF223" si="35">IF(N214="znížená",J214,0)</f>
        <v>0</v>
      </c>
      <c r="BG214" s="187">
        <f t="shared" ref="BG214:BG223" si="36">IF(N214="zákl. prenesená",J214,0)</f>
        <v>0</v>
      </c>
      <c r="BH214" s="187">
        <f t="shared" ref="BH214:BH223" si="37">IF(N214="zníž. prenesená",J214,0)</f>
        <v>0</v>
      </c>
      <c r="BI214" s="187">
        <f t="shared" ref="BI214:BI223" si="38">IF(N214="nulová",J214,0)</f>
        <v>0</v>
      </c>
      <c r="BJ214" s="14" t="s">
        <v>84</v>
      </c>
      <c r="BK214" s="188">
        <f t="shared" ref="BK214:BK223" si="39">ROUND(I214*H214,3)</f>
        <v>0</v>
      </c>
      <c r="BL214" s="14" t="s">
        <v>230</v>
      </c>
      <c r="BM214" s="186" t="s">
        <v>856</v>
      </c>
    </row>
    <row r="215" spans="1:65" s="2" customFormat="1" ht="14.5" customHeight="1">
      <c r="A215" s="31"/>
      <c r="B215" s="32"/>
      <c r="C215" s="189" t="s">
        <v>740</v>
      </c>
      <c r="D215" s="189" t="s">
        <v>226</v>
      </c>
      <c r="E215" s="190" t="s">
        <v>857</v>
      </c>
      <c r="F215" s="191" t="s">
        <v>858</v>
      </c>
      <c r="G215" s="192" t="s">
        <v>209</v>
      </c>
      <c r="H215" s="193">
        <v>4</v>
      </c>
      <c r="I215" s="194"/>
      <c r="J215" s="193">
        <f t="shared" si="30"/>
        <v>0</v>
      </c>
      <c r="K215" s="195"/>
      <c r="L215" s="196"/>
      <c r="M215" s="197" t="s">
        <v>1</v>
      </c>
      <c r="N215" s="198" t="s">
        <v>41</v>
      </c>
      <c r="O215" s="68"/>
      <c r="P215" s="184">
        <f t="shared" si="31"/>
        <v>0</v>
      </c>
      <c r="Q215" s="184">
        <v>0</v>
      </c>
      <c r="R215" s="184">
        <f t="shared" si="32"/>
        <v>0</v>
      </c>
      <c r="S215" s="184">
        <v>0</v>
      </c>
      <c r="T215" s="184">
        <f t="shared" si="33"/>
        <v>0</v>
      </c>
      <c r="U215" s="185" t="s">
        <v>1</v>
      </c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R215" s="186" t="s">
        <v>632</v>
      </c>
      <c r="AT215" s="186" t="s">
        <v>226</v>
      </c>
      <c r="AU215" s="186" t="s">
        <v>84</v>
      </c>
      <c r="AY215" s="14" t="s">
        <v>145</v>
      </c>
      <c r="BE215" s="187">
        <f t="shared" si="34"/>
        <v>0</v>
      </c>
      <c r="BF215" s="187">
        <f t="shared" si="35"/>
        <v>0</v>
      </c>
      <c r="BG215" s="187">
        <f t="shared" si="36"/>
        <v>0</v>
      </c>
      <c r="BH215" s="187">
        <f t="shared" si="37"/>
        <v>0</v>
      </c>
      <c r="BI215" s="187">
        <f t="shared" si="38"/>
        <v>0</v>
      </c>
      <c r="BJ215" s="14" t="s">
        <v>84</v>
      </c>
      <c r="BK215" s="188">
        <f t="shared" si="39"/>
        <v>0</v>
      </c>
      <c r="BL215" s="14" t="s">
        <v>230</v>
      </c>
      <c r="BM215" s="186" t="s">
        <v>430</v>
      </c>
    </row>
    <row r="216" spans="1:65" s="2" customFormat="1" ht="14.5" customHeight="1">
      <c r="A216" s="31"/>
      <c r="B216" s="32"/>
      <c r="C216" s="175" t="s">
        <v>280</v>
      </c>
      <c r="D216" s="175" t="s">
        <v>146</v>
      </c>
      <c r="E216" s="176" t="s">
        <v>859</v>
      </c>
      <c r="F216" s="177" t="s">
        <v>860</v>
      </c>
      <c r="G216" s="178" t="s">
        <v>192</v>
      </c>
      <c r="H216" s="179">
        <v>10</v>
      </c>
      <c r="I216" s="180"/>
      <c r="J216" s="179">
        <f t="shared" si="30"/>
        <v>0</v>
      </c>
      <c r="K216" s="181"/>
      <c r="L216" s="36"/>
      <c r="M216" s="182" t="s">
        <v>1</v>
      </c>
      <c r="N216" s="183" t="s">
        <v>41</v>
      </c>
      <c r="O216" s="68"/>
      <c r="P216" s="184">
        <f t="shared" si="31"/>
        <v>0</v>
      </c>
      <c r="Q216" s="184">
        <v>0</v>
      </c>
      <c r="R216" s="184">
        <f t="shared" si="32"/>
        <v>0</v>
      </c>
      <c r="S216" s="184">
        <v>0</v>
      </c>
      <c r="T216" s="184">
        <f t="shared" si="33"/>
        <v>0</v>
      </c>
      <c r="U216" s="185" t="s">
        <v>1</v>
      </c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R216" s="186" t="s">
        <v>230</v>
      </c>
      <c r="AT216" s="186" t="s">
        <v>146</v>
      </c>
      <c r="AU216" s="186" t="s">
        <v>84</v>
      </c>
      <c r="AY216" s="14" t="s">
        <v>145</v>
      </c>
      <c r="BE216" s="187">
        <f t="shared" si="34"/>
        <v>0</v>
      </c>
      <c r="BF216" s="187">
        <f t="shared" si="35"/>
        <v>0</v>
      </c>
      <c r="BG216" s="187">
        <f t="shared" si="36"/>
        <v>0</v>
      </c>
      <c r="BH216" s="187">
        <f t="shared" si="37"/>
        <v>0</v>
      </c>
      <c r="BI216" s="187">
        <f t="shared" si="38"/>
        <v>0</v>
      </c>
      <c r="BJ216" s="14" t="s">
        <v>84</v>
      </c>
      <c r="BK216" s="188">
        <f t="shared" si="39"/>
        <v>0</v>
      </c>
      <c r="BL216" s="14" t="s">
        <v>230</v>
      </c>
      <c r="BM216" s="186" t="s">
        <v>861</v>
      </c>
    </row>
    <row r="217" spans="1:65" s="2" customFormat="1" ht="24.25" customHeight="1">
      <c r="A217" s="31"/>
      <c r="B217" s="32"/>
      <c r="C217" s="189" t="s">
        <v>283</v>
      </c>
      <c r="D217" s="189" t="s">
        <v>226</v>
      </c>
      <c r="E217" s="190" t="s">
        <v>862</v>
      </c>
      <c r="F217" s="191" t="s">
        <v>863</v>
      </c>
      <c r="G217" s="192" t="s">
        <v>192</v>
      </c>
      <c r="H217" s="193">
        <v>10</v>
      </c>
      <c r="I217" s="194"/>
      <c r="J217" s="193">
        <f t="shared" si="30"/>
        <v>0</v>
      </c>
      <c r="K217" s="195"/>
      <c r="L217" s="196"/>
      <c r="M217" s="197" t="s">
        <v>1</v>
      </c>
      <c r="N217" s="198" t="s">
        <v>41</v>
      </c>
      <c r="O217" s="68"/>
      <c r="P217" s="184">
        <f t="shared" si="31"/>
        <v>0</v>
      </c>
      <c r="Q217" s="184">
        <v>0</v>
      </c>
      <c r="R217" s="184">
        <f t="shared" si="32"/>
        <v>0</v>
      </c>
      <c r="S217" s="184">
        <v>0</v>
      </c>
      <c r="T217" s="184">
        <f t="shared" si="33"/>
        <v>0</v>
      </c>
      <c r="U217" s="185" t="s">
        <v>1</v>
      </c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R217" s="186" t="s">
        <v>632</v>
      </c>
      <c r="AT217" s="186" t="s">
        <v>226</v>
      </c>
      <c r="AU217" s="186" t="s">
        <v>84</v>
      </c>
      <c r="AY217" s="14" t="s">
        <v>145</v>
      </c>
      <c r="BE217" s="187">
        <f t="shared" si="34"/>
        <v>0</v>
      </c>
      <c r="BF217" s="187">
        <f t="shared" si="35"/>
        <v>0</v>
      </c>
      <c r="BG217" s="187">
        <f t="shared" si="36"/>
        <v>0</v>
      </c>
      <c r="BH217" s="187">
        <f t="shared" si="37"/>
        <v>0</v>
      </c>
      <c r="BI217" s="187">
        <f t="shared" si="38"/>
        <v>0</v>
      </c>
      <c r="BJ217" s="14" t="s">
        <v>84</v>
      </c>
      <c r="BK217" s="188">
        <f t="shared" si="39"/>
        <v>0</v>
      </c>
      <c r="BL217" s="14" t="s">
        <v>230</v>
      </c>
      <c r="BM217" s="186" t="s">
        <v>438</v>
      </c>
    </row>
    <row r="218" spans="1:65" s="2" customFormat="1" ht="14.5" customHeight="1">
      <c r="A218" s="31"/>
      <c r="B218" s="32"/>
      <c r="C218" s="175" t="s">
        <v>864</v>
      </c>
      <c r="D218" s="175" t="s">
        <v>146</v>
      </c>
      <c r="E218" s="176" t="s">
        <v>865</v>
      </c>
      <c r="F218" s="177" t="s">
        <v>866</v>
      </c>
      <c r="G218" s="178" t="s">
        <v>306</v>
      </c>
      <c r="H218" s="179">
        <v>360</v>
      </c>
      <c r="I218" s="180"/>
      <c r="J218" s="179">
        <f t="shared" si="30"/>
        <v>0</v>
      </c>
      <c r="K218" s="181"/>
      <c r="L218" s="36"/>
      <c r="M218" s="182" t="s">
        <v>1</v>
      </c>
      <c r="N218" s="183" t="s">
        <v>41</v>
      </c>
      <c r="O218" s="68"/>
      <c r="P218" s="184">
        <f t="shared" si="31"/>
        <v>0</v>
      </c>
      <c r="Q218" s="184">
        <v>0</v>
      </c>
      <c r="R218" s="184">
        <f t="shared" si="32"/>
        <v>0</v>
      </c>
      <c r="S218" s="184">
        <v>0</v>
      </c>
      <c r="T218" s="184">
        <f t="shared" si="33"/>
        <v>0</v>
      </c>
      <c r="U218" s="185" t="s">
        <v>1</v>
      </c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R218" s="186" t="s">
        <v>230</v>
      </c>
      <c r="AT218" s="186" t="s">
        <v>146</v>
      </c>
      <c r="AU218" s="186" t="s">
        <v>84</v>
      </c>
      <c r="AY218" s="14" t="s">
        <v>145</v>
      </c>
      <c r="BE218" s="187">
        <f t="shared" si="34"/>
        <v>0</v>
      </c>
      <c r="BF218" s="187">
        <f t="shared" si="35"/>
        <v>0</v>
      </c>
      <c r="BG218" s="187">
        <f t="shared" si="36"/>
        <v>0</v>
      </c>
      <c r="BH218" s="187">
        <f t="shared" si="37"/>
        <v>0</v>
      </c>
      <c r="BI218" s="187">
        <f t="shared" si="38"/>
        <v>0</v>
      </c>
      <c r="BJ218" s="14" t="s">
        <v>84</v>
      </c>
      <c r="BK218" s="188">
        <f t="shared" si="39"/>
        <v>0</v>
      </c>
      <c r="BL218" s="14" t="s">
        <v>230</v>
      </c>
      <c r="BM218" s="186" t="s">
        <v>446</v>
      </c>
    </row>
    <row r="219" spans="1:65" s="2" customFormat="1" ht="24.25" customHeight="1">
      <c r="A219" s="31"/>
      <c r="B219" s="32"/>
      <c r="C219" s="189" t="s">
        <v>746</v>
      </c>
      <c r="D219" s="189" t="s">
        <v>226</v>
      </c>
      <c r="E219" s="190" t="s">
        <v>867</v>
      </c>
      <c r="F219" s="191" t="s">
        <v>868</v>
      </c>
      <c r="G219" s="192" t="s">
        <v>306</v>
      </c>
      <c r="H219" s="193">
        <v>360</v>
      </c>
      <c r="I219" s="194"/>
      <c r="J219" s="193">
        <f t="shared" si="30"/>
        <v>0</v>
      </c>
      <c r="K219" s="195"/>
      <c r="L219" s="196"/>
      <c r="M219" s="197" t="s">
        <v>1</v>
      </c>
      <c r="N219" s="198" t="s">
        <v>41</v>
      </c>
      <c r="O219" s="68"/>
      <c r="P219" s="184">
        <f t="shared" si="31"/>
        <v>0</v>
      </c>
      <c r="Q219" s="184">
        <v>0</v>
      </c>
      <c r="R219" s="184">
        <f t="shared" si="32"/>
        <v>0</v>
      </c>
      <c r="S219" s="184">
        <v>0</v>
      </c>
      <c r="T219" s="184">
        <f t="shared" si="33"/>
        <v>0</v>
      </c>
      <c r="U219" s="185" t="s">
        <v>1</v>
      </c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R219" s="186" t="s">
        <v>632</v>
      </c>
      <c r="AT219" s="186" t="s">
        <v>226</v>
      </c>
      <c r="AU219" s="186" t="s">
        <v>84</v>
      </c>
      <c r="AY219" s="14" t="s">
        <v>145</v>
      </c>
      <c r="BE219" s="187">
        <f t="shared" si="34"/>
        <v>0</v>
      </c>
      <c r="BF219" s="187">
        <f t="shared" si="35"/>
        <v>0</v>
      </c>
      <c r="BG219" s="187">
        <f t="shared" si="36"/>
        <v>0</v>
      </c>
      <c r="BH219" s="187">
        <f t="shared" si="37"/>
        <v>0</v>
      </c>
      <c r="BI219" s="187">
        <f t="shared" si="38"/>
        <v>0</v>
      </c>
      <c r="BJ219" s="14" t="s">
        <v>84</v>
      </c>
      <c r="BK219" s="188">
        <f t="shared" si="39"/>
        <v>0</v>
      </c>
      <c r="BL219" s="14" t="s">
        <v>230</v>
      </c>
      <c r="BM219" s="186" t="s">
        <v>869</v>
      </c>
    </row>
    <row r="220" spans="1:65" s="2" customFormat="1" ht="24.25" customHeight="1">
      <c r="A220" s="31"/>
      <c r="B220" s="32"/>
      <c r="C220" s="175" t="s">
        <v>286</v>
      </c>
      <c r="D220" s="175" t="s">
        <v>146</v>
      </c>
      <c r="E220" s="176" t="s">
        <v>870</v>
      </c>
      <c r="F220" s="177" t="s">
        <v>871</v>
      </c>
      <c r="G220" s="178" t="s">
        <v>192</v>
      </c>
      <c r="H220" s="179">
        <v>3</v>
      </c>
      <c r="I220" s="180"/>
      <c r="J220" s="179">
        <f t="shared" si="30"/>
        <v>0</v>
      </c>
      <c r="K220" s="181"/>
      <c r="L220" s="36"/>
      <c r="M220" s="182" t="s">
        <v>1</v>
      </c>
      <c r="N220" s="183" t="s">
        <v>41</v>
      </c>
      <c r="O220" s="68"/>
      <c r="P220" s="184">
        <f t="shared" si="31"/>
        <v>0</v>
      </c>
      <c r="Q220" s="184">
        <v>0</v>
      </c>
      <c r="R220" s="184">
        <f t="shared" si="32"/>
        <v>0</v>
      </c>
      <c r="S220" s="184">
        <v>0</v>
      </c>
      <c r="T220" s="184">
        <f t="shared" si="33"/>
        <v>0</v>
      </c>
      <c r="U220" s="185" t="s">
        <v>1</v>
      </c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R220" s="186" t="s">
        <v>230</v>
      </c>
      <c r="AT220" s="186" t="s">
        <v>146</v>
      </c>
      <c r="AU220" s="186" t="s">
        <v>84</v>
      </c>
      <c r="AY220" s="14" t="s">
        <v>145</v>
      </c>
      <c r="BE220" s="187">
        <f t="shared" si="34"/>
        <v>0</v>
      </c>
      <c r="BF220" s="187">
        <f t="shared" si="35"/>
        <v>0</v>
      </c>
      <c r="BG220" s="187">
        <f t="shared" si="36"/>
        <v>0</v>
      </c>
      <c r="BH220" s="187">
        <f t="shared" si="37"/>
        <v>0</v>
      </c>
      <c r="BI220" s="187">
        <f t="shared" si="38"/>
        <v>0</v>
      </c>
      <c r="BJ220" s="14" t="s">
        <v>84</v>
      </c>
      <c r="BK220" s="188">
        <f t="shared" si="39"/>
        <v>0</v>
      </c>
      <c r="BL220" s="14" t="s">
        <v>230</v>
      </c>
      <c r="BM220" s="186" t="s">
        <v>452</v>
      </c>
    </row>
    <row r="221" spans="1:65" s="2" customFormat="1" ht="24.25" customHeight="1">
      <c r="A221" s="31"/>
      <c r="B221" s="32"/>
      <c r="C221" s="189" t="s">
        <v>289</v>
      </c>
      <c r="D221" s="189" t="s">
        <v>226</v>
      </c>
      <c r="E221" s="190" t="s">
        <v>872</v>
      </c>
      <c r="F221" s="191" t="s">
        <v>873</v>
      </c>
      <c r="G221" s="192" t="s">
        <v>192</v>
      </c>
      <c r="H221" s="193">
        <v>3</v>
      </c>
      <c r="I221" s="194"/>
      <c r="J221" s="193">
        <f t="shared" si="30"/>
        <v>0</v>
      </c>
      <c r="K221" s="195"/>
      <c r="L221" s="196"/>
      <c r="M221" s="197" t="s">
        <v>1</v>
      </c>
      <c r="N221" s="198" t="s">
        <v>41</v>
      </c>
      <c r="O221" s="68"/>
      <c r="P221" s="184">
        <f t="shared" si="31"/>
        <v>0</v>
      </c>
      <c r="Q221" s="184">
        <v>0</v>
      </c>
      <c r="R221" s="184">
        <f t="shared" si="32"/>
        <v>0</v>
      </c>
      <c r="S221" s="184">
        <v>0</v>
      </c>
      <c r="T221" s="184">
        <f t="shared" si="33"/>
        <v>0</v>
      </c>
      <c r="U221" s="185" t="s">
        <v>1</v>
      </c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R221" s="186" t="s">
        <v>632</v>
      </c>
      <c r="AT221" s="186" t="s">
        <v>226</v>
      </c>
      <c r="AU221" s="186" t="s">
        <v>84</v>
      </c>
      <c r="AY221" s="14" t="s">
        <v>145</v>
      </c>
      <c r="BE221" s="187">
        <f t="shared" si="34"/>
        <v>0</v>
      </c>
      <c r="BF221" s="187">
        <f t="shared" si="35"/>
        <v>0</v>
      </c>
      <c r="BG221" s="187">
        <f t="shared" si="36"/>
        <v>0</v>
      </c>
      <c r="BH221" s="187">
        <f t="shared" si="37"/>
        <v>0</v>
      </c>
      <c r="BI221" s="187">
        <f t="shared" si="38"/>
        <v>0</v>
      </c>
      <c r="BJ221" s="14" t="s">
        <v>84</v>
      </c>
      <c r="BK221" s="188">
        <f t="shared" si="39"/>
        <v>0</v>
      </c>
      <c r="BL221" s="14" t="s">
        <v>230</v>
      </c>
      <c r="BM221" s="186" t="s">
        <v>874</v>
      </c>
    </row>
    <row r="222" spans="1:65" s="2" customFormat="1" ht="14.5" customHeight="1">
      <c r="A222" s="31"/>
      <c r="B222" s="32"/>
      <c r="C222" s="175" t="s">
        <v>875</v>
      </c>
      <c r="D222" s="175" t="s">
        <v>146</v>
      </c>
      <c r="E222" s="176" t="s">
        <v>876</v>
      </c>
      <c r="F222" s="177" t="s">
        <v>877</v>
      </c>
      <c r="G222" s="178" t="s">
        <v>192</v>
      </c>
      <c r="H222" s="179">
        <v>10</v>
      </c>
      <c r="I222" s="180"/>
      <c r="J222" s="179">
        <f t="shared" si="30"/>
        <v>0</v>
      </c>
      <c r="K222" s="181"/>
      <c r="L222" s="36"/>
      <c r="M222" s="182" t="s">
        <v>1</v>
      </c>
      <c r="N222" s="183" t="s">
        <v>41</v>
      </c>
      <c r="O222" s="68"/>
      <c r="P222" s="184">
        <f t="shared" si="31"/>
        <v>0</v>
      </c>
      <c r="Q222" s="184">
        <v>0</v>
      </c>
      <c r="R222" s="184">
        <f t="shared" si="32"/>
        <v>0</v>
      </c>
      <c r="S222" s="184">
        <v>0</v>
      </c>
      <c r="T222" s="184">
        <f t="shared" si="33"/>
        <v>0</v>
      </c>
      <c r="U222" s="185" t="s">
        <v>1</v>
      </c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R222" s="186" t="s">
        <v>230</v>
      </c>
      <c r="AT222" s="186" t="s">
        <v>146</v>
      </c>
      <c r="AU222" s="186" t="s">
        <v>84</v>
      </c>
      <c r="AY222" s="14" t="s">
        <v>145</v>
      </c>
      <c r="BE222" s="187">
        <f t="shared" si="34"/>
        <v>0</v>
      </c>
      <c r="BF222" s="187">
        <f t="shared" si="35"/>
        <v>0</v>
      </c>
      <c r="BG222" s="187">
        <f t="shared" si="36"/>
        <v>0</v>
      </c>
      <c r="BH222" s="187">
        <f t="shared" si="37"/>
        <v>0</v>
      </c>
      <c r="BI222" s="187">
        <f t="shared" si="38"/>
        <v>0</v>
      </c>
      <c r="BJ222" s="14" t="s">
        <v>84</v>
      </c>
      <c r="BK222" s="188">
        <f t="shared" si="39"/>
        <v>0</v>
      </c>
      <c r="BL222" s="14" t="s">
        <v>230</v>
      </c>
      <c r="BM222" s="186" t="s">
        <v>878</v>
      </c>
    </row>
    <row r="223" spans="1:65" s="2" customFormat="1" ht="24.25" customHeight="1">
      <c r="A223" s="31"/>
      <c r="B223" s="32"/>
      <c r="C223" s="189" t="s">
        <v>294</v>
      </c>
      <c r="D223" s="189" t="s">
        <v>226</v>
      </c>
      <c r="E223" s="190" t="s">
        <v>879</v>
      </c>
      <c r="F223" s="191" t="s">
        <v>880</v>
      </c>
      <c r="G223" s="192" t="s">
        <v>192</v>
      </c>
      <c r="H223" s="193">
        <v>10</v>
      </c>
      <c r="I223" s="194"/>
      <c r="J223" s="193">
        <f t="shared" si="30"/>
        <v>0</v>
      </c>
      <c r="K223" s="195"/>
      <c r="L223" s="196"/>
      <c r="M223" s="197" t="s">
        <v>1</v>
      </c>
      <c r="N223" s="198" t="s">
        <v>41</v>
      </c>
      <c r="O223" s="68"/>
      <c r="P223" s="184">
        <f t="shared" si="31"/>
        <v>0</v>
      </c>
      <c r="Q223" s="184">
        <v>0</v>
      </c>
      <c r="R223" s="184">
        <f t="shared" si="32"/>
        <v>0</v>
      </c>
      <c r="S223" s="184">
        <v>0</v>
      </c>
      <c r="T223" s="184">
        <f t="shared" si="33"/>
        <v>0</v>
      </c>
      <c r="U223" s="185" t="s">
        <v>1</v>
      </c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R223" s="186" t="s">
        <v>632</v>
      </c>
      <c r="AT223" s="186" t="s">
        <v>226</v>
      </c>
      <c r="AU223" s="186" t="s">
        <v>84</v>
      </c>
      <c r="AY223" s="14" t="s">
        <v>145</v>
      </c>
      <c r="BE223" s="187">
        <f t="shared" si="34"/>
        <v>0</v>
      </c>
      <c r="BF223" s="187">
        <f t="shared" si="35"/>
        <v>0</v>
      </c>
      <c r="BG223" s="187">
        <f t="shared" si="36"/>
        <v>0</v>
      </c>
      <c r="BH223" s="187">
        <f t="shared" si="37"/>
        <v>0</v>
      </c>
      <c r="BI223" s="187">
        <f t="shared" si="38"/>
        <v>0</v>
      </c>
      <c r="BJ223" s="14" t="s">
        <v>84</v>
      </c>
      <c r="BK223" s="188">
        <f t="shared" si="39"/>
        <v>0</v>
      </c>
      <c r="BL223" s="14" t="s">
        <v>230</v>
      </c>
      <c r="BM223" s="186" t="s">
        <v>461</v>
      </c>
    </row>
    <row r="224" spans="1:65" s="11" customFormat="1" ht="25.95" customHeight="1">
      <c r="B224" s="161"/>
      <c r="C224" s="162"/>
      <c r="D224" s="163" t="s">
        <v>74</v>
      </c>
      <c r="E224" s="164" t="s">
        <v>881</v>
      </c>
      <c r="F224" s="164" t="s">
        <v>882</v>
      </c>
      <c r="G224" s="162"/>
      <c r="H224" s="162"/>
      <c r="I224" s="165"/>
      <c r="J224" s="166">
        <f>BK224</f>
        <v>0</v>
      </c>
      <c r="K224" s="162"/>
      <c r="L224" s="167"/>
      <c r="M224" s="168"/>
      <c r="N224" s="169"/>
      <c r="O224" s="169"/>
      <c r="P224" s="170">
        <f>P225</f>
        <v>0</v>
      </c>
      <c r="Q224" s="169"/>
      <c r="R224" s="170">
        <f>R225</f>
        <v>0</v>
      </c>
      <c r="S224" s="169"/>
      <c r="T224" s="170">
        <f>T225</f>
        <v>0</v>
      </c>
      <c r="U224" s="171"/>
      <c r="AR224" s="172" t="s">
        <v>93</v>
      </c>
      <c r="AT224" s="173" t="s">
        <v>74</v>
      </c>
      <c r="AU224" s="173" t="s">
        <v>75</v>
      </c>
      <c r="AY224" s="172" t="s">
        <v>145</v>
      </c>
      <c r="BK224" s="174">
        <f>BK225</f>
        <v>0</v>
      </c>
    </row>
    <row r="225" spans="1:65" s="2" customFormat="1" ht="14.5" customHeight="1">
      <c r="A225" s="31"/>
      <c r="B225" s="32"/>
      <c r="C225" s="175" t="s">
        <v>757</v>
      </c>
      <c r="D225" s="175" t="s">
        <v>146</v>
      </c>
      <c r="E225" s="176" t="s">
        <v>883</v>
      </c>
      <c r="F225" s="177" t="s">
        <v>884</v>
      </c>
      <c r="G225" s="178" t="s">
        <v>209</v>
      </c>
      <c r="H225" s="179">
        <v>1</v>
      </c>
      <c r="I225" s="180"/>
      <c r="J225" s="179">
        <f>ROUND(I225*H225,3)</f>
        <v>0</v>
      </c>
      <c r="K225" s="181"/>
      <c r="L225" s="36"/>
      <c r="M225" s="199" t="s">
        <v>1</v>
      </c>
      <c r="N225" s="200" t="s">
        <v>41</v>
      </c>
      <c r="O225" s="201"/>
      <c r="P225" s="202">
        <f>O225*H225</f>
        <v>0</v>
      </c>
      <c r="Q225" s="202">
        <v>0</v>
      </c>
      <c r="R225" s="202">
        <f>Q225*H225</f>
        <v>0</v>
      </c>
      <c r="S225" s="202">
        <v>0</v>
      </c>
      <c r="T225" s="202">
        <f>S225*H225</f>
        <v>0</v>
      </c>
      <c r="U225" s="203" t="s">
        <v>1</v>
      </c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R225" s="186" t="s">
        <v>90</v>
      </c>
      <c r="AT225" s="186" t="s">
        <v>146</v>
      </c>
      <c r="AU225" s="186" t="s">
        <v>80</v>
      </c>
      <c r="AY225" s="14" t="s">
        <v>145</v>
      </c>
      <c r="BE225" s="187">
        <f>IF(N225="základná",J225,0)</f>
        <v>0</v>
      </c>
      <c r="BF225" s="187">
        <f>IF(N225="znížená",J225,0)</f>
        <v>0</v>
      </c>
      <c r="BG225" s="187">
        <f>IF(N225="zákl. prenesená",J225,0)</f>
        <v>0</v>
      </c>
      <c r="BH225" s="187">
        <f>IF(N225="zníž. prenesená",J225,0)</f>
        <v>0</v>
      </c>
      <c r="BI225" s="187">
        <f>IF(N225="nulová",J225,0)</f>
        <v>0</v>
      </c>
      <c r="BJ225" s="14" t="s">
        <v>84</v>
      </c>
      <c r="BK225" s="188">
        <f>ROUND(I225*H225,3)</f>
        <v>0</v>
      </c>
      <c r="BL225" s="14" t="s">
        <v>90</v>
      </c>
      <c r="BM225" s="186" t="s">
        <v>885</v>
      </c>
    </row>
    <row r="226" spans="1:65" s="2" customFormat="1" ht="7" customHeight="1">
      <c r="A226" s="31"/>
      <c r="B226" s="51"/>
      <c r="C226" s="52"/>
      <c r="D226" s="52"/>
      <c r="E226" s="52"/>
      <c r="F226" s="52"/>
      <c r="G226" s="52"/>
      <c r="H226" s="52"/>
      <c r="I226" s="52"/>
      <c r="J226" s="52"/>
      <c r="K226" s="52"/>
      <c r="L226" s="36"/>
      <c r="M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</row>
  </sheetData>
  <sheetProtection algorithmName="SHA-512" hashValue="mqGm40XLnvnFVhn8BlJiO5pD4NDTyX/GYyrMxTa3GFC8LjT6HawRtyFvXa0xLP1y2ocNoqfwwUQmF/ZBwtDWGQ==" saltValue="bmslcECrrz8Kv1w/SjVSdjGdoNyJ/ap/yp9A8sjr9GatyqnpGZibSrCdtWPwqg/knzjDSKQ1hKDNNRGcbm1oog==" spinCount="100000" sheet="1" objects="1" scenarios="1" formatColumns="0" formatRows="0" autoFilter="0"/>
  <autoFilter ref="C121:K225" xr:uid="{00000000-0009-0000-0000-000002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37"/>
  <sheetViews>
    <sheetView showGridLines="0" workbookViewId="0"/>
  </sheetViews>
  <sheetFormatPr defaultRowHeight="10.3"/>
  <cols>
    <col min="1" max="1" width="8.36328125" style="1" customWidth="1"/>
    <col min="2" max="2" width="1.1796875" style="1" customWidth="1"/>
    <col min="3" max="3" width="4.1796875" style="1" customWidth="1"/>
    <col min="4" max="4" width="4.36328125" style="1" customWidth="1"/>
    <col min="5" max="5" width="17.1796875" style="1" customWidth="1"/>
    <col min="6" max="6" width="50.81640625" style="1" customWidth="1"/>
    <col min="7" max="7" width="7.453125" style="1" customWidth="1"/>
    <col min="8" max="8" width="11.453125" style="1" customWidth="1"/>
    <col min="9" max="10" width="20.1796875" style="1" customWidth="1"/>
    <col min="11" max="11" width="20.1796875" style="1" hidden="1" customWidth="1"/>
    <col min="12" max="12" width="9.36328125" style="1" customWidth="1"/>
    <col min="13" max="13" width="10.81640625" style="1" hidden="1" customWidth="1"/>
    <col min="14" max="14" width="9.36328125" style="1" hidden="1"/>
    <col min="15" max="21" width="14.1796875" style="1" hidden="1" customWidth="1"/>
    <col min="22" max="22" width="12.36328125" style="1" customWidth="1"/>
    <col min="23" max="23" width="16.36328125" style="1" customWidth="1"/>
    <col min="24" max="24" width="12.36328125" style="1" customWidth="1"/>
    <col min="25" max="25" width="15" style="1" customWidth="1"/>
    <col min="26" max="26" width="11" style="1" customWidth="1"/>
    <col min="27" max="27" width="15" style="1" customWidth="1"/>
    <col min="28" max="28" width="16.36328125" style="1" customWidth="1"/>
    <col min="29" max="29" width="11" style="1" customWidth="1"/>
    <col min="30" max="30" width="15" style="1" customWidth="1"/>
    <col min="31" max="31" width="16.36328125" style="1" customWidth="1"/>
    <col min="44" max="65" width="9.36328125" style="1" hidden="1"/>
  </cols>
  <sheetData>
    <row r="2" spans="1:46" s="1" customFormat="1" ht="37" customHeight="1"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AT2" s="14" t="s">
        <v>89</v>
      </c>
    </row>
    <row r="3" spans="1:46" s="1" customFormat="1" ht="7" customHeight="1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7"/>
      <c r="AT3" s="14" t="s">
        <v>75</v>
      </c>
    </row>
    <row r="4" spans="1:46" s="1" customFormat="1" ht="25" customHeight="1">
      <c r="B4" s="17"/>
      <c r="D4" s="107" t="s">
        <v>102</v>
      </c>
      <c r="L4" s="17"/>
      <c r="M4" s="108" t="s">
        <v>9</v>
      </c>
      <c r="AT4" s="14" t="s">
        <v>4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109" t="s">
        <v>14</v>
      </c>
      <c r="L6" s="17"/>
    </row>
    <row r="7" spans="1:46" s="1" customFormat="1" ht="16.5" customHeight="1">
      <c r="B7" s="17"/>
      <c r="E7" s="256" t="str">
        <f>'Rekapitulácia stavby'!K6</f>
        <v>Bytový dom Malá Čierna</v>
      </c>
      <c r="F7" s="257"/>
      <c r="G7" s="257"/>
      <c r="H7" s="257"/>
      <c r="L7" s="17"/>
    </row>
    <row r="8" spans="1:46" s="2" customFormat="1" ht="12" customHeight="1">
      <c r="A8" s="31"/>
      <c r="B8" s="36"/>
      <c r="C8" s="31"/>
      <c r="D8" s="109" t="s">
        <v>103</v>
      </c>
      <c r="E8" s="31"/>
      <c r="F8" s="31"/>
      <c r="G8" s="31"/>
      <c r="H8" s="31"/>
      <c r="I8" s="31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58" t="s">
        <v>886</v>
      </c>
      <c r="F9" s="259"/>
      <c r="G9" s="259"/>
      <c r="H9" s="259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09" t="s">
        <v>16</v>
      </c>
      <c r="E11" s="31"/>
      <c r="F11" s="110" t="s">
        <v>1</v>
      </c>
      <c r="G11" s="31"/>
      <c r="H11" s="31"/>
      <c r="I11" s="109" t="s">
        <v>17</v>
      </c>
      <c r="J11" s="110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09" t="s">
        <v>18</v>
      </c>
      <c r="E12" s="31"/>
      <c r="F12" s="110" t="s">
        <v>19</v>
      </c>
      <c r="G12" s="31"/>
      <c r="H12" s="31"/>
      <c r="I12" s="109" t="s">
        <v>20</v>
      </c>
      <c r="J12" s="111" t="str">
        <f>'Rekapitulácia stavby'!AN8</f>
        <v>23. 11. 2020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5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09" t="s">
        <v>22</v>
      </c>
      <c r="E14" s="31"/>
      <c r="F14" s="31"/>
      <c r="G14" s="31"/>
      <c r="H14" s="31"/>
      <c r="I14" s="109" t="s">
        <v>23</v>
      </c>
      <c r="J14" s="110" t="s">
        <v>1</v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0" t="s">
        <v>19</v>
      </c>
      <c r="F15" s="31"/>
      <c r="G15" s="31"/>
      <c r="H15" s="31"/>
      <c r="I15" s="109" t="s">
        <v>24</v>
      </c>
      <c r="J15" s="110" t="s">
        <v>1</v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7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09" t="s">
        <v>25</v>
      </c>
      <c r="E17" s="31"/>
      <c r="F17" s="31"/>
      <c r="G17" s="31"/>
      <c r="H17" s="31"/>
      <c r="I17" s="109" t="s">
        <v>23</v>
      </c>
      <c r="J17" s="27" t="str">
        <f>'Rekapitulácia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60" t="str">
        <f>'Rekapitulácia stavby'!E14</f>
        <v>Vyplň údaj</v>
      </c>
      <c r="F18" s="261"/>
      <c r="G18" s="261"/>
      <c r="H18" s="261"/>
      <c r="I18" s="109" t="s">
        <v>24</v>
      </c>
      <c r="J18" s="27" t="str">
        <f>'Rekapitulácia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7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09" t="s">
        <v>27</v>
      </c>
      <c r="E20" s="31"/>
      <c r="F20" s="31"/>
      <c r="G20" s="31"/>
      <c r="H20" s="31"/>
      <c r="I20" s="109" t="s">
        <v>23</v>
      </c>
      <c r="J20" s="110" t="s">
        <v>28</v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0" t="s">
        <v>29</v>
      </c>
      <c r="F21" s="31"/>
      <c r="G21" s="31"/>
      <c r="H21" s="31"/>
      <c r="I21" s="109" t="s">
        <v>24</v>
      </c>
      <c r="J21" s="110" t="s">
        <v>1</v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7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09" t="s">
        <v>32</v>
      </c>
      <c r="E23" s="31"/>
      <c r="F23" s="31"/>
      <c r="G23" s="31"/>
      <c r="H23" s="31"/>
      <c r="I23" s="109" t="s">
        <v>23</v>
      </c>
      <c r="J23" s="110" t="s">
        <v>1</v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0" t="s">
        <v>33</v>
      </c>
      <c r="F24" s="31"/>
      <c r="G24" s="31"/>
      <c r="H24" s="31"/>
      <c r="I24" s="109" t="s">
        <v>24</v>
      </c>
      <c r="J24" s="110" t="s">
        <v>1</v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7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09" t="s">
        <v>34</v>
      </c>
      <c r="E26" s="31"/>
      <c r="F26" s="31"/>
      <c r="G26" s="31"/>
      <c r="H26" s="31"/>
      <c r="I26" s="31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2"/>
      <c r="B27" s="113"/>
      <c r="C27" s="112"/>
      <c r="D27" s="112"/>
      <c r="E27" s="262" t="s">
        <v>1</v>
      </c>
      <c r="F27" s="262"/>
      <c r="G27" s="262"/>
      <c r="H27" s="262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7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7" customHeight="1">
      <c r="A29" s="31"/>
      <c r="B29" s="36"/>
      <c r="C29" s="31"/>
      <c r="D29" s="115"/>
      <c r="E29" s="115"/>
      <c r="F29" s="115"/>
      <c r="G29" s="115"/>
      <c r="H29" s="115"/>
      <c r="I29" s="115"/>
      <c r="J29" s="115"/>
      <c r="K29" s="115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4" customHeight="1">
      <c r="A30" s="31"/>
      <c r="B30" s="36"/>
      <c r="C30" s="31"/>
      <c r="D30" s="116" t="s">
        <v>35</v>
      </c>
      <c r="E30" s="31"/>
      <c r="F30" s="31"/>
      <c r="G30" s="31"/>
      <c r="H30" s="31"/>
      <c r="I30" s="31"/>
      <c r="J30" s="117">
        <f>ROUND(J119,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7" customHeight="1">
      <c r="A31" s="31"/>
      <c r="B31" s="36"/>
      <c r="C31" s="31"/>
      <c r="D31" s="115"/>
      <c r="E31" s="115"/>
      <c r="F31" s="115"/>
      <c r="G31" s="115"/>
      <c r="H31" s="115"/>
      <c r="I31" s="115"/>
      <c r="J31" s="115"/>
      <c r="K31" s="115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5" customHeight="1">
      <c r="A32" s="31"/>
      <c r="B32" s="36"/>
      <c r="C32" s="31"/>
      <c r="D32" s="31"/>
      <c r="E32" s="31"/>
      <c r="F32" s="118" t="s">
        <v>37</v>
      </c>
      <c r="G32" s="31"/>
      <c r="H32" s="31"/>
      <c r="I32" s="118" t="s">
        <v>36</v>
      </c>
      <c r="J32" s="118" t="s">
        <v>38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5" customHeight="1">
      <c r="A33" s="31"/>
      <c r="B33" s="36"/>
      <c r="C33" s="31"/>
      <c r="D33" s="119" t="s">
        <v>39</v>
      </c>
      <c r="E33" s="109" t="s">
        <v>40</v>
      </c>
      <c r="F33" s="120">
        <f>ROUND((SUM(BE119:BE136)),  2)</f>
        <v>0</v>
      </c>
      <c r="G33" s="31"/>
      <c r="H33" s="31"/>
      <c r="I33" s="121">
        <v>0.2</v>
      </c>
      <c r="J33" s="120">
        <f>ROUND(((SUM(BE119:BE136))*I33),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5" customHeight="1">
      <c r="A34" s="31"/>
      <c r="B34" s="36"/>
      <c r="C34" s="31"/>
      <c r="D34" s="31"/>
      <c r="E34" s="109" t="s">
        <v>41</v>
      </c>
      <c r="F34" s="120">
        <f>ROUND((SUM(BF119:BF136)),  2)</f>
        <v>0</v>
      </c>
      <c r="G34" s="31"/>
      <c r="H34" s="31"/>
      <c r="I34" s="121">
        <v>0.2</v>
      </c>
      <c r="J34" s="120">
        <f>ROUND(((SUM(BF119:BF136))*I34),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5" hidden="1" customHeight="1">
      <c r="A35" s="31"/>
      <c r="B35" s="36"/>
      <c r="C35" s="31"/>
      <c r="D35" s="31"/>
      <c r="E35" s="109" t="s">
        <v>42</v>
      </c>
      <c r="F35" s="120">
        <f>ROUND((SUM(BG119:BG136)),  2)</f>
        <v>0</v>
      </c>
      <c r="G35" s="31"/>
      <c r="H35" s="31"/>
      <c r="I35" s="121">
        <v>0.2</v>
      </c>
      <c r="J35" s="120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5" hidden="1" customHeight="1">
      <c r="A36" s="31"/>
      <c r="B36" s="36"/>
      <c r="C36" s="31"/>
      <c r="D36" s="31"/>
      <c r="E36" s="109" t="s">
        <v>43</v>
      </c>
      <c r="F36" s="120">
        <f>ROUND((SUM(BH119:BH136)),  2)</f>
        <v>0</v>
      </c>
      <c r="G36" s="31"/>
      <c r="H36" s="31"/>
      <c r="I36" s="121">
        <v>0.2</v>
      </c>
      <c r="J36" s="120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5" hidden="1" customHeight="1">
      <c r="A37" s="31"/>
      <c r="B37" s="36"/>
      <c r="C37" s="31"/>
      <c r="D37" s="31"/>
      <c r="E37" s="109" t="s">
        <v>44</v>
      </c>
      <c r="F37" s="120">
        <f>ROUND((SUM(BI119:BI136)),  2)</f>
        <v>0</v>
      </c>
      <c r="G37" s="31"/>
      <c r="H37" s="31"/>
      <c r="I37" s="121">
        <v>0</v>
      </c>
      <c r="J37" s="120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7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4" customHeight="1">
      <c r="A39" s="31"/>
      <c r="B39" s="36"/>
      <c r="C39" s="122"/>
      <c r="D39" s="123" t="s">
        <v>45</v>
      </c>
      <c r="E39" s="124"/>
      <c r="F39" s="124"/>
      <c r="G39" s="125" t="s">
        <v>46</v>
      </c>
      <c r="H39" s="126" t="s">
        <v>47</v>
      </c>
      <c r="I39" s="124"/>
      <c r="J39" s="127">
        <f>SUM(J30:J37)</f>
        <v>0</v>
      </c>
      <c r="K39" s="128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5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5" customHeight="1">
      <c r="B41" s="17"/>
      <c r="L41" s="17"/>
    </row>
    <row r="42" spans="1:31" s="1" customFormat="1" ht="14.5" customHeight="1">
      <c r="B42" s="17"/>
      <c r="L42" s="17"/>
    </row>
    <row r="43" spans="1:31" s="1" customFormat="1" ht="14.5" customHeight="1">
      <c r="B43" s="17"/>
      <c r="L43" s="17"/>
    </row>
    <row r="44" spans="1:31" s="1" customFormat="1" ht="14.5" customHeight="1">
      <c r="B44" s="17"/>
      <c r="L44" s="17"/>
    </row>
    <row r="45" spans="1:31" s="1" customFormat="1" ht="14.5" customHeight="1">
      <c r="B45" s="17"/>
      <c r="L45" s="17"/>
    </row>
    <row r="46" spans="1:31" s="1" customFormat="1" ht="14.5" customHeight="1">
      <c r="B46" s="17"/>
      <c r="L46" s="17"/>
    </row>
    <row r="47" spans="1:31" s="1" customFormat="1" ht="14.5" customHeight="1">
      <c r="B47" s="17"/>
      <c r="L47" s="17"/>
    </row>
    <row r="48" spans="1:31" s="1" customFormat="1" ht="14.5" customHeight="1">
      <c r="B48" s="17"/>
      <c r="L48" s="17"/>
    </row>
    <row r="49" spans="1:31" s="1" customFormat="1" ht="14.5" customHeight="1">
      <c r="B49" s="17"/>
      <c r="L49" s="17"/>
    </row>
    <row r="50" spans="1:31" s="2" customFormat="1" ht="14.5" customHeight="1">
      <c r="B50" s="48"/>
      <c r="D50" s="129" t="s">
        <v>48</v>
      </c>
      <c r="E50" s="130"/>
      <c r="F50" s="130"/>
      <c r="G50" s="129" t="s">
        <v>49</v>
      </c>
      <c r="H50" s="130"/>
      <c r="I50" s="130"/>
      <c r="J50" s="130"/>
      <c r="K50" s="130"/>
      <c r="L50" s="48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45">
      <c r="A61" s="31"/>
      <c r="B61" s="36"/>
      <c r="C61" s="31"/>
      <c r="D61" s="131" t="s">
        <v>50</v>
      </c>
      <c r="E61" s="132"/>
      <c r="F61" s="133" t="s">
        <v>51</v>
      </c>
      <c r="G61" s="131" t="s">
        <v>50</v>
      </c>
      <c r="H61" s="132"/>
      <c r="I61" s="132"/>
      <c r="J61" s="134" t="s">
        <v>51</v>
      </c>
      <c r="K61" s="132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45">
      <c r="A65" s="31"/>
      <c r="B65" s="36"/>
      <c r="C65" s="31"/>
      <c r="D65" s="129" t="s">
        <v>52</v>
      </c>
      <c r="E65" s="135"/>
      <c r="F65" s="135"/>
      <c r="G65" s="129" t="s">
        <v>53</v>
      </c>
      <c r="H65" s="135"/>
      <c r="I65" s="135"/>
      <c r="J65" s="135"/>
      <c r="K65" s="135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45">
      <c r="A76" s="31"/>
      <c r="B76" s="36"/>
      <c r="C76" s="31"/>
      <c r="D76" s="131" t="s">
        <v>50</v>
      </c>
      <c r="E76" s="132"/>
      <c r="F76" s="133" t="s">
        <v>51</v>
      </c>
      <c r="G76" s="131" t="s">
        <v>50</v>
      </c>
      <c r="H76" s="132"/>
      <c r="I76" s="132"/>
      <c r="J76" s="134" t="s">
        <v>51</v>
      </c>
      <c r="K76" s="132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5" customHeight="1">
      <c r="A77" s="31"/>
      <c r="B77" s="136"/>
      <c r="C77" s="137"/>
      <c r="D77" s="137"/>
      <c r="E77" s="137"/>
      <c r="F77" s="137"/>
      <c r="G77" s="137"/>
      <c r="H77" s="137"/>
      <c r="I77" s="137"/>
      <c r="J77" s="137"/>
      <c r="K77" s="137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7" hidden="1" customHeight="1">
      <c r="A81" s="31"/>
      <c r="B81" s="138"/>
      <c r="C81" s="139"/>
      <c r="D81" s="139"/>
      <c r="E81" s="139"/>
      <c r="F81" s="139"/>
      <c r="G81" s="139"/>
      <c r="H81" s="139"/>
      <c r="I81" s="139"/>
      <c r="J81" s="139"/>
      <c r="K81" s="139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5" hidden="1" customHeight="1">
      <c r="A82" s="31"/>
      <c r="B82" s="32"/>
      <c r="C82" s="20" t="s">
        <v>105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7" hidden="1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14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3"/>
      <c r="D85" s="33"/>
      <c r="E85" s="254" t="str">
        <f>E7</f>
        <v>Bytový dom Malá Čierna</v>
      </c>
      <c r="F85" s="255"/>
      <c r="G85" s="255"/>
      <c r="H85" s="255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103</v>
      </c>
      <c r="D86" s="33"/>
      <c r="E86" s="33"/>
      <c r="F86" s="33"/>
      <c r="G86" s="33"/>
      <c r="H86" s="33"/>
      <c r="I86" s="33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3"/>
      <c r="D87" s="33"/>
      <c r="E87" s="242" t="str">
        <f>E9</f>
        <v>3 - OPZ - Plynofikácia</v>
      </c>
      <c r="F87" s="253"/>
      <c r="G87" s="253"/>
      <c r="H87" s="253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7" hidden="1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18</v>
      </c>
      <c r="D89" s="33"/>
      <c r="E89" s="33"/>
      <c r="F89" s="24" t="str">
        <f>F12</f>
        <v>Obec Malá Čierna</v>
      </c>
      <c r="G89" s="33"/>
      <c r="H89" s="33"/>
      <c r="I89" s="26" t="s">
        <v>20</v>
      </c>
      <c r="J89" s="63" t="str">
        <f>IF(J12="","",J12)</f>
        <v>23. 11. 2020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7" hidden="1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5" hidden="1" customHeight="1">
      <c r="A91" s="31"/>
      <c r="B91" s="32"/>
      <c r="C91" s="26" t="s">
        <v>22</v>
      </c>
      <c r="D91" s="33"/>
      <c r="E91" s="33"/>
      <c r="F91" s="24" t="str">
        <f>E15</f>
        <v>Obec Malá Čierna</v>
      </c>
      <c r="G91" s="33"/>
      <c r="H91" s="33"/>
      <c r="I91" s="26" t="s">
        <v>27</v>
      </c>
      <c r="J91" s="29" t="str">
        <f>E21</f>
        <v>Project89 s.r.o.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5" hidden="1" customHeight="1">
      <c r="A92" s="31"/>
      <c r="B92" s="32"/>
      <c r="C92" s="26" t="s">
        <v>25</v>
      </c>
      <c r="D92" s="33"/>
      <c r="E92" s="33"/>
      <c r="F92" s="24" t="str">
        <f>IF(E18="","",E18)</f>
        <v>Vyplň údaj</v>
      </c>
      <c r="G92" s="33"/>
      <c r="H92" s="33"/>
      <c r="I92" s="26" t="s">
        <v>32</v>
      </c>
      <c r="J92" s="29" t="str">
        <f>E24</f>
        <v>Ing. Eduard Luščoň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4" hidden="1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40" t="s">
        <v>106</v>
      </c>
      <c r="D94" s="141"/>
      <c r="E94" s="141"/>
      <c r="F94" s="141"/>
      <c r="G94" s="141"/>
      <c r="H94" s="141"/>
      <c r="I94" s="141"/>
      <c r="J94" s="142" t="s">
        <v>107</v>
      </c>
      <c r="K94" s="141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4" hidden="1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5" hidden="1" customHeight="1">
      <c r="A96" s="31"/>
      <c r="B96" s="32"/>
      <c r="C96" s="143" t="s">
        <v>108</v>
      </c>
      <c r="D96" s="33"/>
      <c r="E96" s="33"/>
      <c r="F96" s="33"/>
      <c r="G96" s="33"/>
      <c r="H96" s="33"/>
      <c r="I96" s="33"/>
      <c r="J96" s="81">
        <f>J119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109</v>
      </c>
    </row>
    <row r="97" spans="1:31" s="9" customFormat="1" ht="25" hidden="1" customHeight="1">
      <c r="B97" s="144"/>
      <c r="C97" s="145"/>
      <c r="D97" s="146" t="s">
        <v>887</v>
      </c>
      <c r="E97" s="147"/>
      <c r="F97" s="147"/>
      <c r="G97" s="147"/>
      <c r="H97" s="147"/>
      <c r="I97" s="147"/>
      <c r="J97" s="148">
        <f>J120</f>
        <v>0</v>
      </c>
      <c r="K97" s="145"/>
      <c r="L97" s="149"/>
    </row>
    <row r="98" spans="1:31" s="9" customFormat="1" ht="25" hidden="1" customHeight="1">
      <c r="B98" s="144"/>
      <c r="C98" s="145"/>
      <c r="D98" s="146" t="s">
        <v>887</v>
      </c>
      <c r="E98" s="147"/>
      <c r="F98" s="147"/>
      <c r="G98" s="147"/>
      <c r="H98" s="147"/>
      <c r="I98" s="147"/>
      <c r="J98" s="148">
        <f>J132</f>
        <v>0</v>
      </c>
      <c r="K98" s="145"/>
      <c r="L98" s="149"/>
    </row>
    <row r="99" spans="1:31" s="9" customFormat="1" ht="25" hidden="1" customHeight="1">
      <c r="B99" s="144"/>
      <c r="C99" s="145"/>
      <c r="D99" s="146" t="s">
        <v>887</v>
      </c>
      <c r="E99" s="147"/>
      <c r="F99" s="147"/>
      <c r="G99" s="147"/>
      <c r="H99" s="147"/>
      <c r="I99" s="147"/>
      <c r="J99" s="148">
        <f>J135</f>
        <v>0</v>
      </c>
      <c r="K99" s="145"/>
      <c r="L99" s="149"/>
    </row>
    <row r="100" spans="1:31" s="2" customFormat="1" ht="21.75" hidden="1" customHeight="1">
      <c r="A100" s="31"/>
      <c r="B100" s="32"/>
      <c r="C100" s="33"/>
      <c r="D100" s="33"/>
      <c r="E100" s="33"/>
      <c r="F100" s="33"/>
      <c r="G100" s="33"/>
      <c r="H100" s="33"/>
      <c r="I100" s="33"/>
      <c r="J100" s="33"/>
      <c r="K100" s="33"/>
      <c r="L100" s="48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</row>
    <row r="101" spans="1:31" s="2" customFormat="1" ht="7" hidden="1" customHeight="1">
      <c r="A101" s="31"/>
      <c r="B101" s="51"/>
      <c r="C101" s="52"/>
      <c r="D101" s="52"/>
      <c r="E101" s="52"/>
      <c r="F101" s="52"/>
      <c r="G101" s="52"/>
      <c r="H101" s="52"/>
      <c r="I101" s="52"/>
      <c r="J101" s="52"/>
      <c r="K101" s="52"/>
      <c r="L101" s="48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</row>
    <row r="102" spans="1:31" hidden="1"/>
    <row r="103" spans="1:31" hidden="1"/>
    <row r="104" spans="1:31" hidden="1"/>
    <row r="105" spans="1:31" s="2" customFormat="1" ht="7" customHeight="1">
      <c r="A105" s="31"/>
      <c r="B105" s="53"/>
      <c r="C105" s="54"/>
      <c r="D105" s="54"/>
      <c r="E105" s="54"/>
      <c r="F105" s="54"/>
      <c r="G105" s="54"/>
      <c r="H105" s="54"/>
      <c r="I105" s="54"/>
      <c r="J105" s="54"/>
      <c r="K105" s="54"/>
      <c r="L105" s="48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</row>
    <row r="106" spans="1:31" s="2" customFormat="1" ht="25" customHeight="1">
      <c r="A106" s="31"/>
      <c r="B106" s="32"/>
      <c r="C106" s="20" t="s">
        <v>131</v>
      </c>
      <c r="D106" s="33"/>
      <c r="E106" s="33"/>
      <c r="F106" s="33"/>
      <c r="G106" s="33"/>
      <c r="H106" s="33"/>
      <c r="I106" s="33"/>
      <c r="J106" s="33"/>
      <c r="K106" s="33"/>
      <c r="L106" s="48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07" spans="1:31" s="2" customFormat="1" ht="7" customHeight="1">
      <c r="A107" s="31"/>
      <c r="B107" s="32"/>
      <c r="C107" s="33"/>
      <c r="D107" s="33"/>
      <c r="E107" s="33"/>
      <c r="F107" s="33"/>
      <c r="G107" s="33"/>
      <c r="H107" s="33"/>
      <c r="I107" s="33"/>
      <c r="J107" s="33"/>
      <c r="K107" s="33"/>
      <c r="L107" s="48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s="2" customFormat="1" ht="12" customHeight="1">
      <c r="A108" s="31"/>
      <c r="B108" s="32"/>
      <c r="C108" s="26" t="s">
        <v>14</v>
      </c>
      <c r="D108" s="33"/>
      <c r="E108" s="33"/>
      <c r="F108" s="33"/>
      <c r="G108" s="33"/>
      <c r="H108" s="33"/>
      <c r="I108" s="33"/>
      <c r="J108" s="33"/>
      <c r="K108" s="33"/>
      <c r="L108" s="48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16.5" customHeight="1">
      <c r="A109" s="31"/>
      <c r="B109" s="32"/>
      <c r="C109" s="33"/>
      <c r="D109" s="33"/>
      <c r="E109" s="254" t="str">
        <f>E7</f>
        <v>Bytový dom Malá Čierna</v>
      </c>
      <c r="F109" s="255"/>
      <c r="G109" s="255"/>
      <c r="H109" s="255"/>
      <c r="I109" s="33"/>
      <c r="J109" s="33"/>
      <c r="K109" s="33"/>
      <c r="L109" s="48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12" customHeight="1">
      <c r="A110" s="31"/>
      <c r="B110" s="32"/>
      <c r="C110" s="26" t="s">
        <v>103</v>
      </c>
      <c r="D110" s="33"/>
      <c r="E110" s="33"/>
      <c r="F110" s="33"/>
      <c r="G110" s="33"/>
      <c r="H110" s="33"/>
      <c r="I110" s="33"/>
      <c r="J110" s="33"/>
      <c r="K110" s="33"/>
      <c r="L110" s="48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16.5" customHeight="1">
      <c r="A111" s="31"/>
      <c r="B111" s="32"/>
      <c r="C111" s="33"/>
      <c r="D111" s="33"/>
      <c r="E111" s="242" t="str">
        <f>E9</f>
        <v>3 - OPZ - Plynofikácia</v>
      </c>
      <c r="F111" s="253"/>
      <c r="G111" s="253"/>
      <c r="H111" s="253"/>
      <c r="I111" s="33"/>
      <c r="J111" s="33"/>
      <c r="K111" s="33"/>
      <c r="L111" s="48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7" customHeight="1">
      <c r="A112" s="31"/>
      <c r="B112" s="32"/>
      <c r="C112" s="33"/>
      <c r="D112" s="33"/>
      <c r="E112" s="33"/>
      <c r="F112" s="33"/>
      <c r="G112" s="33"/>
      <c r="H112" s="33"/>
      <c r="I112" s="33"/>
      <c r="J112" s="33"/>
      <c r="K112" s="33"/>
      <c r="L112" s="48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2" customHeight="1">
      <c r="A113" s="31"/>
      <c r="B113" s="32"/>
      <c r="C113" s="26" t="s">
        <v>18</v>
      </c>
      <c r="D113" s="33"/>
      <c r="E113" s="33"/>
      <c r="F113" s="24" t="str">
        <f>F12</f>
        <v>Obec Malá Čierna</v>
      </c>
      <c r="G113" s="33"/>
      <c r="H113" s="33"/>
      <c r="I113" s="26" t="s">
        <v>20</v>
      </c>
      <c r="J113" s="63" t="str">
        <f>IF(J12="","",J12)</f>
        <v>23. 11. 2020</v>
      </c>
      <c r="K113" s="33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7" customHeight="1">
      <c r="A114" s="31"/>
      <c r="B114" s="32"/>
      <c r="C114" s="33"/>
      <c r="D114" s="33"/>
      <c r="E114" s="33"/>
      <c r="F114" s="33"/>
      <c r="G114" s="33"/>
      <c r="H114" s="33"/>
      <c r="I114" s="33"/>
      <c r="J114" s="33"/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5.25" customHeight="1">
      <c r="A115" s="31"/>
      <c r="B115" s="32"/>
      <c r="C115" s="26" t="s">
        <v>22</v>
      </c>
      <c r="D115" s="33"/>
      <c r="E115" s="33"/>
      <c r="F115" s="24" t="str">
        <f>E15</f>
        <v>Obec Malá Čierna</v>
      </c>
      <c r="G115" s="33"/>
      <c r="H115" s="33"/>
      <c r="I115" s="26" t="s">
        <v>27</v>
      </c>
      <c r="J115" s="29" t="str">
        <f>E21</f>
        <v>Project89 s.r.o.</v>
      </c>
      <c r="K115" s="33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15.25" customHeight="1">
      <c r="A116" s="31"/>
      <c r="B116" s="32"/>
      <c r="C116" s="26" t="s">
        <v>25</v>
      </c>
      <c r="D116" s="33"/>
      <c r="E116" s="33"/>
      <c r="F116" s="24" t="str">
        <f>IF(E18="","",E18)</f>
        <v>Vyplň údaj</v>
      </c>
      <c r="G116" s="33"/>
      <c r="H116" s="33"/>
      <c r="I116" s="26" t="s">
        <v>32</v>
      </c>
      <c r="J116" s="29" t="str">
        <f>E24</f>
        <v>Ing. Eduard Luščoň</v>
      </c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0.4" customHeight="1">
      <c r="A117" s="31"/>
      <c r="B117" s="32"/>
      <c r="C117" s="33"/>
      <c r="D117" s="33"/>
      <c r="E117" s="33"/>
      <c r="F117" s="33"/>
      <c r="G117" s="33"/>
      <c r="H117" s="33"/>
      <c r="I117" s="33"/>
      <c r="J117" s="33"/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10" customFormat="1" ht="29.25" customHeight="1">
      <c r="A118" s="150"/>
      <c r="B118" s="151"/>
      <c r="C118" s="152" t="s">
        <v>132</v>
      </c>
      <c r="D118" s="153" t="s">
        <v>60</v>
      </c>
      <c r="E118" s="153" t="s">
        <v>56</v>
      </c>
      <c r="F118" s="153" t="s">
        <v>57</v>
      </c>
      <c r="G118" s="153" t="s">
        <v>133</v>
      </c>
      <c r="H118" s="153" t="s">
        <v>134</v>
      </c>
      <c r="I118" s="153" t="s">
        <v>135</v>
      </c>
      <c r="J118" s="154" t="s">
        <v>107</v>
      </c>
      <c r="K118" s="155" t="s">
        <v>136</v>
      </c>
      <c r="L118" s="156"/>
      <c r="M118" s="72" t="s">
        <v>1</v>
      </c>
      <c r="N118" s="73" t="s">
        <v>39</v>
      </c>
      <c r="O118" s="73" t="s">
        <v>137</v>
      </c>
      <c r="P118" s="73" t="s">
        <v>138</v>
      </c>
      <c r="Q118" s="73" t="s">
        <v>139</v>
      </c>
      <c r="R118" s="73" t="s">
        <v>140</v>
      </c>
      <c r="S118" s="73" t="s">
        <v>141</v>
      </c>
      <c r="T118" s="73" t="s">
        <v>142</v>
      </c>
      <c r="U118" s="74" t="s">
        <v>143</v>
      </c>
      <c r="V118" s="150"/>
      <c r="W118" s="150"/>
      <c r="X118" s="150"/>
      <c r="Y118" s="150"/>
      <c r="Z118" s="150"/>
      <c r="AA118" s="150"/>
      <c r="AB118" s="150"/>
      <c r="AC118" s="150"/>
      <c r="AD118" s="150"/>
      <c r="AE118" s="150"/>
    </row>
    <row r="119" spans="1:65" s="2" customFormat="1" ht="22.95" customHeight="1">
      <c r="A119" s="31"/>
      <c r="B119" s="32"/>
      <c r="C119" s="79" t="s">
        <v>108</v>
      </c>
      <c r="D119" s="33"/>
      <c r="E119" s="33"/>
      <c r="F119" s="33"/>
      <c r="G119" s="33"/>
      <c r="H119" s="33"/>
      <c r="I119" s="33"/>
      <c r="J119" s="157">
        <f>BK119</f>
        <v>0</v>
      </c>
      <c r="K119" s="33"/>
      <c r="L119" s="36"/>
      <c r="M119" s="75"/>
      <c r="N119" s="158"/>
      <c r="O119" s="76"/>
      <c r="P119" s="159">
        <f>P120+P132+P135</f>
        <v>0</v>
      </c>
      <c r="Q119" s="76"/>
      <c r="R119" s="159">
        <f>R120+R132+R135</f>
        <v>0</v>
      </c>
      <c r="S119" s="76"/>
      <c r="T119" s="159">
        <f>T120+T132+T135</f>
        <v>0</v>
      </c>
      <c r="U119" s="77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T119" s="14" t="s">
        <v>74</v>
      </c>
      <c r="AU119" s="14" t="s">
        <v>109</v>
      </c>
      <c r="BK119" s="160">
        <f>BK120+BK132+BK135</f>
        <v>0</v>
      </c>
    </row>
    <row r="120" spans="1:65" s="11" customFormat="1" ht="25.95" customHeight="1">
      <c r="B120" s="161"/>
      <c r="C120" s="162"/>
      <c r="D120" s="163" t="s">
        <v>74</v>
      </c>
      <c r="E120" s="164" t="s">
        <v>888</v>
      </c>
      <c r="F120" s="164" t="s">
        <v>1</v>
      </c>
      <c r="G120" s="162"/>
      <c r="H120" s="162"/>
      <c r="I120" s="165"/>
      <c r="J120" s="166">
        <f>BK120</f>
        <v>0</v>
      </c>
      <c r="K120" s="162"/>
      <c r="L120" s="167"/>
      <c r="M120" s="168"/>
      <c r="N120" s="169"/>
      <c r="O120" s="169"/>
      <c r="P120" s="170">
        <f>SUM(P121:P131)</f>
        <v>0</v>
      </c>
      <c r="Q120" s="169"/>
      <c r="R120" s="170">
        <f>SUM(R121:R131)</f>
        <v>0</v>
      </c>
      <c r="S120" s="169"/>
      <c r="T120" s="170">
        <f>SUM(T121:T131)</f>
        <v>0</v>
      </c>
      <c r="U120" s="171"/>
      <c r="AR120" s="172" t="s">
        <v>80</v>
      </c>
      <c r="AT120" s="173" t="s">
        <v>74</v>
      </c>
      <c r="AU120" s="173" t="s">
        <v>75</v>
      </c>
      <c r="AY120" s="172" t="s">
        <v>145</v>
      </c>
      <c r="BK120" s="174">
        <f>SUM(BK121:BK131)</f>
        <v>0</v>
      </c>
    </row>
    <row r="121" spans="1:65" s="2" customFormat="1" ht="14.5" customHeight="1">
      <c r="A121" s="31"/>
      <c r="B121" s="32"/>
      <c r="C121" s="175" t="s">
        <v>292</v>
      </c>
      <c r="D121" s="175" t="s">
        <v>146</v>
      </c>
      <c r="E121" s="176" t="s">
        <v>889</v>
      </c>
      <c r="F121" s="177" t="s">
        <v>890</v>
      </c>
      <c r="G121" s="178" t="s">
        <v>306</v>
      </c>
      <c r="H121" s="179">
        <v>4.5</v>
      </c>
      <c r="I121" s="180"/>
      <c r="J121" s="179">
        <f t="shared" ref="J121:J131" si="0">ROUND(I121*H121,3)</f>
        <v>0</v>
      </c>
      <c r="K121" s="181"/>
      <c r="L121" s="36"/>
      <c r="M121" s="182" t="s">
        <v>1</v>
      </c>
      <c r="N121" s="183" t="s">
        <v>41</v>
      </c>
      <c r="O121" s="68"/>
      <c r="P121" s="184">
        <f t="shared" ref="P121:P131" si="1">O121*H121</f>
        <v>0</v>
      </c>
      <c r="Q121" s="184">
        <v>0</v>
      </c>
      <c r="R121" s="184">
        <f t="shared" ref="R121:R131" si="2">Q121*H121</f>
        <v>0</v>
      </c>
      <c r="S121" s="184">
        <v>0</v>
      </c>
      <c r="T121" s="184">
        <f t="shared" ref="T121:T131" si="3">S121*H121</f>
        <v>0</v>
      </c>
      <c r="U121" s="185" t="s">
        <v>1</v>
      </c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R121" s="186" t="s">
        <v>90</v>
      </c>
      <c r="AT121" s="186" t="s">
        <v>146</v>
      </c>
      <c r="AU121" s="186" t="s">
        <v>80</v>
      </c>
      <c r="AY121" s="14" t="s">
        <v>145</v>
      </c>
      <c r="BE121" s="187">
        <f t="shared" ref="BE121:BE131" si="4">IF(N121="základná",J121,0)</f>
        <v>0</v>
      </c>
      <c r="BF121" s="187">
        <f t="shared" ref="BF121:BF131" si="5">IF(N121="znížená",J121,0)</f>
        <v>0</v>
      </c>
      <c r="BG121" s="187">
        <f t="shared" ref="BG121:BG131" si="6">IF(N121="zákl. prenesená",J121,0)</f>
        <v>0</v>
      </c>
      <c r="BH121" s="187">
        <f t="shared" ref="BH121:BH131" si="7">IF(N121="zníž. prenesená",J121,0)</f>
        <v>0</v>
      </c>
      <c r="BI121" s="187">
        <f t="shared" ref="BI121:BI131" si="8">IF(N121="nulová",J121,0)</f>
        <v>0</v>
      </c>
      <c r="BJ121" s="14" t="s">
        <v>84</v>
      </c>
      <c r="BK121" s="188">
        <f t="shared" ref="BK121:BK131" si="9">ROUND(I121*H121,3)</f>
        <v>0</v>
      </c>
      <c r="BL121" s="14" t="s">
        <v>90</v>
      </c>
      <c r="BM121" s="186" t="s">
        <v>80</v>
      </c>
    </row>
    <row r="122" spans="1:65" s="2" customFormat="1" ht="14.5" customHeight="1">
      <c r="A122" s="31"/>
      <c r="B122" s="32"/>
      <c r="C122" s="175" t="s">
        <v>84</v>
      </c>
      <c r="D122" s="175" t="s">
        <v>146</v>
      </c>
      <c r="E122" s="176" t="s">
        <v>891</v>
      </c>
      <c r="F122" s="177" t="s">
        <v>892</v>
      </c>
      <c r="G122" s="178" t="s">
        <v>306</v>
      </c>
      <c r="H122" s="179">
        <v>1</v>
      </c>
      <c r="I122" s="180"/>
      <c r="J122" s="179">
        <f t="shared" si="0"/>
        <v>0</v>
      </c>
      <c r="K122" s="181"/>
      <c r="L122" s="36"/>
      <c r="M122" s="182" t="s">
        <v>1</v>
      </c>
      <c r="N122" s="183" t="s">
        <v>41</v>
      </c>
      <c r="O122" s="68"/>
      <c r="P122" s="184">
        <f t="shared" si="1"/>
        <v>0</v>
      </c>
      <c r="Q122" s="184">
        <v>0</v>
      </c>
      <c r="R122" s="184">
        <f t="shared" si="2"/>
        <v>0</v>
      </c>
      <c r="S122" s="184">
        <v>0</v>
      </c>
      <c r="T122" s="184">
        <f t="shared" si="3"/>
        <v>0</v>
      </c>
      <c r="U122" s="185" t="s">
        <v>1</v>
      </c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R122" s="186" t="s">
        <v>90</v>
      </c>
      <c r="AT122" s="186" t="s">
        <v>146</v>
      </c>
      <c r="AU122" s="186" t="s">
        <v>80</v>
      </c>
      <c r="AY122" s="14" t="s">
        <v>145</v>
      </c>
      <c r="BE122" s="187">
        <f t="shared" si="4"/>
        <v>0</v>
      </c>
      <c r="BF122" s="187">
        <f t="shared" si="5"/>
        <v>0</v>
      </c>
      <c r="BG122" s="187">
        <f t="shared" si="6"/>
        <v>0</v>
      </c>
      <c r="BH122" s="187">
        <f t="shared" si="7"/>
        <v>0</v>
      </c>
      <c r="BI122" s="187">
        <f t="shared" si="8"/>
        <v>0</v>
      </c>
      <c r="BJ122" s="14" t="s">
        <v>84</v>
      </c>
      <c r="BK122" s="188">
        <f t="shared" si="9"/>
        <v>0</v>
      </c>
      <c r="BL122" s="14" t="s">
        <v>90</v>
      </c>
      <c r="BM122" s="186" t="s">
        <v>84</v>
      </c>
    </row>
    <row r="123" spans="1:65" s="2" customFormat="1" ht="24.25" customHeight="1">
      <c r="A123" s="31"/>
      <c r="B123" s="32"/>
      <c r="C123" s="189" t="s">
        <v>229</v>
      </c>
      <c r="D123" s="189" t="s">
        <v>226</v>
      </c>
      <c r="E123" s="190" t="s">
        <v>893</v>
      </c>
      <c r="F123" s="191" t="s">
        <v>894</v>
      </c>
      <c r="G123" s="192" t="s">
        <v>192</v>
      </c>
      <c r="H123" s="193">
        <v>1</v>
      </c>
      <c r="I123" s="194"/>
      <c r="J123" s="193">
        <f t="shared" si="0"/>
        <v>0</v>
      </c>
      <c r="K123" s="195"/>
      <c r="L123" s="196"/>
      <c r="M123" s="197" t="s">
        <v>1</v>
      </c>
      <c r="N123" s="198" t="s">
        <v>41</v>
      </c>
      <c r="O123" s="68"/>
      <c r="P123" s="184">
        <f t="shared" si="1"/>
        <v>0</v>
      </c>
      <c r="Q123" s="184">
        <v>0</v>
      </c>
      <c r="R123" s="184">
        <f t="shared" si="2"/>
        <v>0</v>
      </c>
      <c r="S123" s="184">
        <v>0</v>
      </c>
      <c r="T123" s="184">
        <f t="shared" si="3"/>
        <v>0</v>
      </c>
      <c r="U123" s="185" t="s">
        <v>1</v>
      </c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R123" s="186" t="s">
        <v>229</v>
      </c>
      <c r="AT123" s="186" t="s">
        <v>226</v>
      </c>
      <c r="AU123" s="186" t="s">
        <v>80</v>
      </c>
      <c r="AY123" s="14" t="s">
        <v>145</v>
      </c>
      <c r="BE123" s="187">
        <f t="shared" si="4"/>
        <v>0</v>
      </c>
      <c r="BF123" s="187">
        <f t="shared" si="5"/>
        <v>0</v>
      </c>
      <c r="BG123" s="187">
        <f t="shared" si="6"/>
        <v>0</v>
      </c>
      <c r="BH123" s="187">
        <f t="shared" si="7"/>
        <v>0</v>
      </c>
      <c r="BI123" s="187">
        <f t="shared" si="8"/>
        <v>0</v>
      </c>
      <c r="BJ123" s="14" t="s">
        <v>84</v>
      </c>
      <c r="BK123" s="188">
        <f t="shared" si="9"/>
        <v>0</v>
      </c>
      <c r="BL123" s="14" t="s">
        <v>90</v>
      </c>
      <c r="BM123" s="186" t="s">
        <v>87</v>
      </c>
    </row>
    <row r="124" spans="1:65" s="2" customFormat="1" ht="14.5" customHeight="1">
      <c r="A124" s="31"/>
      <c r="B124" s="32"/>
      <c r="C124" s="175" t="s">
        <v>80</v>
      </c>
      <c r="D124" s="175" t="s">
        <v>146</v>
      </c>
      <c r="E124" s="176" t="s">
        <v>895</v>
      </c>
      <c r="F124" s="177" t="s">
        <v>896</v>
      </c>
      <c r="G124" s="178" t="s">
        <v>306</v>
      </c>
      <c r="H124" s="179">
        <v>15</v>
      </c>
      <c r="I124" s="180"/>
      <c r="J124" s="179">
        <f t="shared" si="0"/>
        <v>0</v>
      </c>
      <c r="K124" s="181"/>
      <c r="L124" s="36"/>
      <c r="M124" s="182" t="s">
        <v>1</v>
      </c>
      <c r="N124" s="183" t="s">
        <v>41</v>
      </c>
      <c r="O124" s="68"/>
      <c r="P124" s="184">
        <f t="shared" si="1"/>
        <v>0</v>
      </c>
      <c r="Q124" s="184">
        <v>0</v>
      </c>
      <c r="R124" s="184">
        <f t="shared" si="2"/>
        <v>0</v>
      </c>
      <c r="S124" s="184">
        <v>0</v>
      </c>
      <c r="T124" s="184">
        <f t="shared" si="3"/>
        <v>0</v>
      </c>
      <c r="U124" s="185" t="s">
        <v>1</v>
      </c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R124" s="186" t="s">
        <v>90</v>
      </c>
      <c r="AT124" s="186" t="s">
        <v>146</v>
      </c>
      <c r="AU124" s="186" t="s">
        <v>80</v>
      </c>
      <c r="AY124" s="14" t="s">
        <v>145</v>
      </c>
      <c r="BE124" s="187">
        <f t="shared" si="4"/>
        <v>0</v>
      </c>
      <c r="BF124" s="187">
        <f t="shared" si="5"/>
        <v>0</v>
      </c>
      <c r="BG124" s="187">
        <f t="shared" si="6"/>
        <v>0</v>
      </c>
      <c r="BH124" s="187">
        <f t="shared" si="7"/>
        <v>0</v>
      </c>
      <c r="BI124" s="187">
        <f t="shared" si="8"/>
        <v>0</v>
      </c>
      <c r="BJ124" s="14" t="s">
        <v>84</v>
      </c>
      <c r="BK124" s="188">
        <f t="shared" si="9"/>
        <v>0</v>
      </c>
      <c r="BL124" s="14" t="s">
        <v>90</v>
      </c>
      <c r="BM124" s="186" t="s">
        <v>90</v>
      </c>
    </row>
    <row r="125" spans="1:65" s="2" customFormat="1" ht="24.25" customHeight="1">
      <c r="A125" s="31"/>
      <c r="B125" s="32"/>
      <c r="C125" s="175" t="s">
        <v>87</v>
      </c>
      <c r="D125" s="175" t="s">
        <v>146</v>
      </c>
      <c r="E125" s="176" t="s">
        <v>897</v>
      </c>
      <c r="F125" s="177" t="s">
        <v>898</v>
      </c>
      <c r="G125" s="178" t="s">
        <v>306</v>
      </c>
      <c r="H125" s="179">
        <v>2.5</v>
      </c>
      <c r="I125" s="180"/>
      <c r="J125" s="179">
        <f t="shared" si="0"/>
        <v>0</v>
      </c>
      <c r="K125" s="181"/>
      <c r="L125" s="36"/>
      <c r="M125" s="182" t="s">
        <v>1</v>
      </c>
      <c r="N125" s="183" t="s">
        <v>41</v>
      </c>
      <c r="O125" s="68"/>
      <c r="P125" s="184">
        <f t="shared" si="1"/>
        <v>0</v>
      </c>
      <c r="Q125" s="184">
        <v>0</v>
      </c>
      <c r="R125" s="184">
        <f t="shared" si="2"/>
        <v>0</v>
      </c>
      <c r="S125" s="184">
        <v>0</v>
      </c>
      <c r="T125" s="184">
        <f t="shared" si="3"/>
        <v>0</v>
      </c>
      <c r="U125" s="185" t="s">
        <v>1</v>
      </c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R125" s="186" t="s">
        <v>90</v>
      </c>
      <c r="AT125" s="186" t="s">
        <v>146</v>
      </c>
      <c r="AU125" s="186" t="s">
        <v>80</v>
      </c>
      <c r="AY125" s="14" t="s">
        <v>145</v>
      </c>
      <c r="BE125" s="187">
        <f t="shared" si="4"/>
        <v>0</v>
      </c>
      <c r="BF125" s="187">
        <f t="shared" si="5"/>
        <v>0</v>
      </c>
      <c r="BG125" s="187">
        <f t="shared" si="6"/>
        <v>0</v>
      </c>
      <c r="BH125" s="187">
        <f t="shared" si="7"/>
        <v>0</v>
      </c>
      <c r="BI125" s="187">
        <f t="shared" si="8"/>
        <v>0</v>
      </c>
      <c r="BJ125" s="14" t="s">
        <v>84</v>
      </c>
      <c r="BK125" s="188">
        <f t="shared" si="9"/>
        <v>0</v>
      </c>
      <c r="BL125" s="14" t="s">
        <v>90</v>
      </c>
      <c r="BM125" s="186" t="s">
        <v>93</v>
      </c>
    </row>
    <row r="126" spans="1:65" s="2" customFormat="1" ht="24.25" customHeight="1">
      <c r="A126" s="31"/>
      <c r="B126" s="32"/>
      <c r="C126" s="175" t="s">
        <v>90</v>
      </c>
      <c r="D126" s="175" t="s">
        <v>146</v>
      </c>
      <c r="E126" s="176" t="s">
        <v>899</v>
      </c>
      <c r="F126" s="177" t="s">
        <v>900</v>
      </c>
      <c r="G126" s="178" t="s">
        <v>192</v>
      </c>
      <c r="H126" s="179">
        <v>1</v>
      </c>
      <c r="I126" s="180"/>
      <c r="J126" s="179">
        <f t="shared" si="0"/>
        <v>0</v>
      </c>
      <c r="K126" s="181"/>
      <c r="L126" s="36"/>
      <c r="M126" s="182" t="s">
        <v>1</v>
      </c>
      <c r="N126" s="183" t="s">
        <v>41</v>
      </c>
      <c r="O126" s="68"/>
      <c r="P126" s="184">
        <f t="shared" si="1"/>
        <v>0</v>
      </c>
      <c r="Q126" s="184">
        <v>0</v>
      </c>
      <c r="R126" s="184">
        <f t="shared" si="2"/>
        <v>0</v>
      </c>
      <c r="S126" s="184">
        <v>0</v>
      </c>
      <c r="T126" s="184">
        <f t="shared" si="3"/>
        <v>0</v>
      </c>
      <c r="U126" s="185" t="s">
        <v>1</v>
      </c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186" t="s">
        <v>90</v>
      </c>
      <c r="AT126" s="186" t="s">
        <v>146</v>
      </c>
      <c r="AU126" s="186" t="s">
        <v>80</v>
      </c>
      <c r="AY126" s="14" t="s">
        <v>145</v>
      </c>
      <c r="BE126" s="187">
        <f t="shared" si="4"/>
        <v>0</v>
      </c>
      <c r="BF126" s="187">
        <f t="shared" si="5"/>
        <v>0</v>
      </c>
      <c r="BG126" s="187">
        <f t="shared" si="6"/>
        <v>0</v>
      </c>
      <c r="BH126" s="187">
        <f t="shared" si="7"/>
        <v>0</v>
      </c>
      <c r="BI126" s="187">
        <f t="shared" si="8"/>
        <v>0</v>
      </c>
      <c r="BJ126" s="14" t="s">
        <v>84</v>
      </c>
      <c r="BK126" s="188">
        <f t="shared" si="9"/>
        <v>0</v>
      </c>
      <c r="BL126" s="14" t="s">
        <v>90</v>
      </c>
      <c r="BM126" s="186" t="s">
        <v>96</v>
      </c>
    </row>
    <row r="127" spans="1:65" s="2" customFormat="1" ht="24.25" customHeight="1">
      <c r="A127" s="31"/>
      <c r="B127" s="32"/>
      <c r="C127" s="175" t="s">
        <v>96</v>
      </c>
      <c r="D127" s="175" t="s">
        <v>146</v>
      </c>
      <c r="E127" s="176" t="s">
        <v>901</v>
      </c>
      <c r="F127" s="177" t="s">
        <v>902</v>
      </c>
      <c r="G127" s="178" t="s">
        <v>192</v>
      </c>
      <c r="H127" s="179">
        <v>1</v>
      </c>
      <c r="I127" s="180"/>
      <c r="J127" s="179">
        <f t="shared" si="0"/>
        <v>0</v>
      </c>
      <c r="K127" s="181"/>
      <c r="L127" s="36"/>
      <c r="M127" s="182" t="s">
        <v>1</v>
      </c>
      <c r="N127" s="183" t="s">
        <v>41</v>
      </c>
      <c r="O127" s="68"/>
      <c r="P127" s="184">
        <f t="shared" si="1"/>
        <v>0</v>
      </c>
      <c r="Q127" s="184">
        <v>0</v>
      </c>
      <c r="R127" s="184">
        <f t="shared" si="2"/>
        <v>0</v>
      </c>
      <c r="S127" s="184">
        <v>0</v>
      </c>
      <c r="T127" s="184">
        <f t="shared" si="3"/>
        <v>0</v>
      </c>
      <c r="U127" s="185" t="s">
        <v>1</v>
      </c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186" t="s">
        <v>90</v>
      </c>
      <c r="AT127" s="186" t="s">
        <v>146</v>
      </c>
      <c r="AU127" s="186" t="s">
        <v>80</v>
      </c>
      <c r="AY127" s="14" t="s">
        <v>145</v>
      </c>
      <c r="BE127" s="187">
        <f t="shared" si="4"/>
        <v>0</v>
      </c>
      <c r="BF127" s="187">
        <f t="shared" si="5"/>
        <v>0</v>
      </c>
      <c r="BG127" s="187">
        <f t="shared" si="6"/>
        <v>0</v>
      </c>
      <c r="BH127" s="187">
        <f t="shared" si="7"/>
        <v>0</v>
      </c>
      <c r="BI127" s="187">
        <f t="shared" si="8"/>
        <v>0</v>
      </c>
      <c r="BJ127" s="14" t="s">
        <v>84</v>
      </c>
      <c r="BK127" s="188">
        <f t="shared" si="9"/>
        <v>0</v>
      </c>
      <c r="BL127" s="14" t="s">
        <v>90</v>
      </c>
      <c r="BM127" s="186" t="s">
        <v>99</v>
      </c>
    </row>
    <row r="128" spans="1:65" s="2" customFormat="1" ht="14.5" customHeight="1">
      <c r="A128" s="31"/>
      <c r="B128" s="32"/>
      <c r="C128" s="189" t="s">
        <v>99</v>
      </c>
      <c r="D128" s="189" t="s">
        <v>226</v>
      </c>
      <c r="E128" s="190" t="s">
        <v>903</v>
      </c>
      <c r="F128" s="191" t="s">
        <v>904</v>
      </c>
      <c r="G128" s="192" t="s">
        <v>192</v>
      </c>
      <c r="H128" s="193">
        <v>1</v>
      </c>
      <c r="I128" s="194"/>
      <c r="J128" s="193">
        <f t="shared" si="0"/>
        <v>0</v>
      </c>
      <c r="K128" s="195"/>
      <c r="L128" s="196"/>
      <c r="M128" s="197" t="s">
        <v>1</v>
      </c>
      <c r="N128" s="198" t="s">
        <v>41</v>
      </c>
      <c r="O128" s="68"/>
      <c r="P128" s="184">
        <f t="shared" si="1"/>
        <v>0</v>
      </c>
      <c r="Q128" s="184">
        <v>0</v>
      </c>
      <c r="R128" s="184">
        <f t="shared" si="2"/>
        <v>0</v>
      </c>
      <c r="S128" s="184">
        <v>0</v>
      </c>
      <c r="T128" s="184">
        <f t="shared" si="3"/>
        <v>0</v>
      </c>
      <c r="U128" s="185" t="s">
        <v>1</v>
      </c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86" t="s">
        <v>229</v>
      </c>
      <c r="AT128" s="186" t="s">
        <v>226</v>
      </c>
      <c r="AU128" s="186" t="s">
        <v>80</v>
      </c>
      <c r="AY128" s="14" t="s">
        <v>145</v>
      </c>
      <c r="BE128" s="187">
        <f t="shared" si="4"/>
        <v>0</v>
      </c>
      <c r="BF128" s="187">
        <f t="shared" si="5"/>
        <v>0</v>
      </c>
      <c r="BG128" s="187">
        <f t="shared" si="6"/>
        <v>0</v>
      </c>
      <c r="BH128" s="187">
        <f t="shared" si="7"/>
        <v>0</v>
      </c>
      <c r="BI128" s="187">
        <f t="shared" si="8"/>
        <v>0</v>
      </c>
      <c r="BJ128" s="14" t="s">
        <v>84</v>
      </c>
      <c r="BK128" s="188">
        <f t="shared" si="9"/>
        <v>0</v>
      </c>
      <c r="BL128" s="14" t="s">
        <v>90</v>
      </c>
      <c r="BM128" s="186" t="s">
        <v>229</v>
      </c>
    </row>
    <row r="129" spans="1:65" s="2" customFormat="1" ht="14.5" customHeight="1">
      <c r="A129" s="31"/>
      <c r="B129" s="32"/>
      <c r="C129" s="175" t="s">
        <v>638</v>
      </c>
      <c r="D129" s="175" t="s">
        <v>146</v>
      </c>
      <c r="E129" s="176" t="s">
        <v>905</v>
      </c>
      <c r="F129" s="177" t="s">
        <v>906</v>
      </c>
      <c r="G129" s="178" t="s">
        <v>192</v>
      </c>
      <c r="H129" s="179">
        <v>2</v>
      </c>
      <c r="I129" s="180"/>
      <c r="J129" s="179">
        <f t="shared" si="0"/>
        <v>0</v>
      </c>
      <c r="K129" s="181"/>
      <c r="L129" s="36"/>
      <c r="M129" s="182" t="s">
        <v>1</v>
      </c>
      <c r="N129" s="183" t="s">
        <v>41</v>
      </c>
      <c r="O129" s="68"/>
      <c r="P129" s="184">
        <f t="shared" si="1"/>
        <v>0</v>
      </c>
      <c r="Q129" s="184">
        <v>0</v>
      </c>
      <c r="R129" s="184">
        <f t="shared" si="2"/>
        <v>0</v>
      </c>
      <c r="S129" s="184">
        <v>0</v>
      </c>
      <c r="T129" s="184">
        <f t="shared" si="3"/>
        <v>0</v>
      </c>
      <c r="U129" s="185" t="s">
        <v>1</v>
      </c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186" t="s">
        <v>90</v>
      </c>
      <c r="AT129" s="186" t="s">
        <v>146</v>
      </c>
      <c r="AU129" s="186" t="s">
        <v>80</v>
      </c>
      <c r="AY129" s="14" t="s">
        <v>145</v>
      </c>
      <c r="BE129" s="187">
        <f t="shared" si="4"/>
        <v>0</v>
      </c>
      <c r="BF129" s="187">
        <f t="shared" si="5"/>
        <v>0</v>
      </c>
      <c r="BG129" s="187">
        <f t="shared" si="6"/>
        <v>0</v>
      </c>
      <c r="BH129" s="187">
        <f t="shared" si="7"/>
        <v>0</v>
      </c>
      <c r="BI129" s="187">
        <f t="shared" si="8"/>
        <v>0</v>
      </c>
      <c r="BJ129" s="14" t="s">
        <v>84</v>
      </c>
      <c r="BK129" s="188">
        <f t="shared" si="9"/>
        <v>0</v>
      </c>
      <c r="BL129" s="14" t="s">
        <v>90</v>
      </c>
      <c r="BM129" s="186" t="s">
        <v>292</v>
      </c>
    </row>
    <row r="130" spans="1:65" s="2" customFormat="1" ht="14.5" customHeight="1">
      <c r="A130" s="31"/>
      <c r="B130" s="32"/>
      <c r="C130" s="189" t="s">
        <v>167</v>
      </c>
      <c r="D130" s="189" t="s">
        <v>226</v>
      </c>
      <c r="E130" s="190" t="s">
        <v>907</v>
      </c>
      <c r="F130" s="191" t="s">
        <v>908</v>
      </c>
      <c r="G130" s="192" t="s">
        <v>192</v>
      </c>
      <c r="H130" s="193">
        <v>2</v>
      </c>
      <c r="I130" s="194"/>
      <c r="J130" s="193">
        <f t="shared" si="0"/>
        <v>0</v>
      </c>
      <c r="K130" s="195"/>
      <c r="L130" s="196"/>
      <c r="M130" s="197" t="s">
        <v>1</v>
      </c>
      <c r="N130" s="198" t="s">
        <v>41</v>
      </c>
      <c r="O130" s="68"/>
      <c r="P130" s="184">
        <f t="shared" si="1"/>
        <v>0</v>
      </c>
      <c r="Q130" s="184">
        <v>0</v>
      </c>
      <c r="R130" s="184">
        <f t="shared" si="2"/>
        <v>0</v>
      </c>
      <c r="S130" s="184">
        <v>0</v>
      </c>
      <c r="T130" s="184">
        <f t="shared" si="3"/>
        <v>0</v>
      </c>
      <c r="U130" s="185" t="s">
        <v>1</v>
      </c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86" t="s">
        <v>229</v>
      </c>
      <c r="AT130" s="186" t="s">
        <v>226</v>
      </c>
      <c r="AU130" s="186" t="s">
        <v>80</v>
      </c>
      <c r="AY130" s="14" t="s">
        <v>145</v>
      </c>
      <c r="BE130" s="187">
        <f t="shared" si="4"/>
        <v>0</v>
      </c>
      <c r="BF130" s="187">
        <f t="shared" si="5"/>
        <v>0</v>
      </c>
      <c r="BG130" s="187">
        <f t="shared" si="6"/>
        <v>0</v>
      </c>
      <c r="BH130" s="187">
        <f t="shared" si="7"/>
        <v>0</v>
      </c>
      <c r="BI130" s="187">
        <f t="shared" si="8"/>
        <v>0</v>
      </c>
      <c r="BJ130" s="14" t="s">
        <v>84</v>
      </c>
      <c r="BK130" s="188">
        <f t="shared" si="9"/>
        <v>0</v>
      </c>
      <c r="BL130" s="14" t="s">
        <v>90</v>
      </c>
      <c r="BM130" s="186" t="s">
        <v>625</v>
      </c>
    </row>
    <row r="131" spans="1:65" s="2" customFormat="1" ht="24.25" customHeight="1">
      <c r="A131" s="31"/>
      <c r="B131" s="32"/>
      <c r="C131" s="175" t="s">
        <v>93</v>
      </c>
      <c r="D131" s="175" t="s">
        <v>146</v>
      </c>
      <c r="E131" s="176" t="s">
        <v>909</v>
      </c>
      <c r="F131" s="177" t="s">
        <v>910</v>
      </c>
      <c r="G131" s="178" t="s">
        <v>365</v>
      </c>
      <c r="H131" s="180"/>
      <c r="I131" s="180"/>
      <c r="J131" s="179">
        <f t="shared" si="0"/>
        <v>0</v>
      </c>
      <c r="K131" s="181"/>
      <c r="L131" s="36"/>
      <c r="M131" s="182" t="s">
        <v>1</v>
      </c>
      <c r="N131" s="183" t="s">
        <v>41</v>
      </c>
      <c r="O131" s="68"/>
      <c r="P131" s="184">
        <f t="shared" si="1"/>
        <v>0</v>
      </c>
      <c r="Q131" s="184">
        <v>0</v>
      </c>
      <c r="R131" s="184">
        <f t="shared" si="2"/>
        <v>0</v>
      </c>
      <c r="S131" s="184">
        <v>0</v>
      </c>
      <c r="T131" s="184">
        <f t="shared" si="3"/>
        <v>0</v>
      </c>
      <c r="U131" s="185" t="s">
        <v>1</v>
      </c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86" t="s">
        <v>90</v>
      </c>
      <c r="AT131" s="186" t="s">
        <v>146</v>
      </c>
      <c r="AU131" s="186" t="s">
        <v>80</v>
      </c>
      <c r="AY131" s="14" t="s">
        <v>145</v>
      </c>
      <c r="BE131" s="187">
        <f t="shared" si="4"/>
        <v>0</v>
      </c>
      <c r="BF131" s="187">
        <f t="shared" si="5"/>
        <v>0</v>
      </c>
      <c r="BG131" s="187">
        <f t="shared" si="6"/>
        <v>0</v>
      </c>
      <c r="BH131" s="187">
        <f t="shared" si="7"/>
        <v>0</v>
      </c>
      <c r="BI131" s="187">
        <f t="shared" si="8"/>
        <v>0</v>
      </c>
      <c r="BJ131" s="14" t="s">
        <v>84</v>
      </c>
      <c r="BK131" s="188">
        <f t="shared" si="9"/>
        <v>0</v>
      </c>
      <c r="BL131" s="14" t="s">
        <v>90</v>
      </c>
      <c r="BM131" s="186" t="s">
        <v>157</v>
      </c>
    </row>
    <row r="132" spans="1:65" s="11" customFormat="1" ht="25.95" customHeight="1">
      <c r="B132" s="161"/>
      <c r="C132" s="162"/>
      <c r="D132" s="163" t="s">
        <v>74</v>
      </c>
      <c r="E132" s="164" t="s">
        <v>888</v>
      </c>
      <c r="F132" s="164" t="s">
        <v>1</v>
      </c>
      <c r="G132" s="162"/>
      <c r="H132" s="162"/>
      <c r="I132" s="165"/>
      <c r="J132" s="166">
        <f>BK132</f>
        <v>0</v>
      </c>
      <c r="K132" s="162"/>
      <c r="L132" s="167"/>
      <c r="M132" s="168"/>
      <c r="N132" s="169"/>
      <c r="O132" s="169"/>
      <c r="P132" s="170">
        <f>SUM(P133:P134)</f>
        <v>0</v>
      </c>
      <c r="Q132" s="169"/>
      <c r="R132" s="170">
        <f>SUM(R133:R134)</f>
        <v>0</v>
      </c>
      <c r="S132" s="169"/>
      <c r="T132" s="170">
        <f>SUM(T133:T134)</f>
        <v>0</v>
      </c>
      <c r="U132" s="171"/>
      <c r="AR132" s="172" t="s">
        <v>80</v>
      </c>
      <c r="AT132" s="173" t="s">
        <v>74</v>
      </c>
      <c r="AU132" s="173" t="s">
        <v>75</v>
      </c>
      <c r="AY132" s="172" t="s">
        <v>145</v>
      </c>
      <c r="BK132" s="174">
        <f>SUM(BK133:BK134)</f>
        <v>0</v>
      </c>
    </row>
    <row r="133" spans="1:65" s="2" customFormat="1" ht="24.25" customHeight="1">
      <c r="A133" s="31"/>
      <c r="B133" s="32"/>
      <c r="C133" s="175" t="s">
        <v>651</v>
      </c>
      <c r="D133" s="175" t="s">
        <v>146</v>
      </c>
      <c r="E133" s="176" t="s">
        <v>911</v>
      </c>
      <c r="F133" s="177" t="s">
        <v>912</v>
      </c>
      <c r="G133" s="178" t="s">
        <v>913</v>
      </c>
      <c r="H133" s="179">
        <v>1</v>
      </c>
      <c r="I133" s="180"/>
      <c r="J133" s="179">
        <f>ROUND(I133*H133,3)</f>
        <v>0</v>
      </c>
      <c r="K133" s="181"/>
      <c r="L133" s="36"/>
      <c r="M133" s="182" t="s">
        <v>1</v>
      </c>
      <c r="N133" s="183" t="s">
        <v>41</v>
      </c>
      <c r="O133" s="68"/>
      <c r="P133" s="184">
        <f>O133*H133</f>
        <v>0</v>
      </c>
      <c r="Q133" s="184">
        <v>0</v>
      </c>
      <c r="R133" s="184">
        <f>Q133*H133</f>
        <v>0</v>
      </c>
      <c r="S133" s="184">
        <v>0</v>
      </c>
      <c r="T133" s="184">
        <f>S133*H133</f>
        <v>0</v>
      </c>
      <c r="U133" s="185" t="s">
        <v>1</v>
      </c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86" t="s">
        <v>90</v>
      </c>
      <c r="AT133" s="186" t="s">
        <v>146</v>
      </c>
      <c r="AU133" s="186" t="s">
        <v>80</v>
      </c>
      <c r="AY133" s="14" t="s">
        <v>145</v>
      </c>
      <c r="BE133" s="187">
        <f>IF(N133="základná",J133,0)</f>
        <v>0</v>
      </c>
      <c r="BF133" s="187">
        <f>IF(N133="znížená",J133,0)</f>
        <v>0</v>
      </c>
      <c r="BG133" s="187">
        <f>IF(N133="zákl. prenesená",J133,0)</f>
        <v>0</v>
      </c>
      <c r="BH133" s="187">
        <f>IF(N133="zníž. prenesená",J133,0)</f>
        <v>0</v>
      </c>
      <c r="BI133" s="187">
        <f>IF(N133="nulová",J133,0)</f>
        <v>0</v>
      </c>
      <c r="BJ133" s="14" t="s">
        <v>84</v>
      </c>
      <c r="BK133" s="188">
        <f>ROUND(I133*H133,3)</f>
        <v>0</v>
      </c>
      <c r="BL133" s="14" t="s">
        <v>90</v>
      </c>
      <c r="BM133" s="186" t="s">
        <v>161</v>
      </c>
    </row>
    <row r="134" spans="1:65" s="2" customFormat="1" ht="24.25" customHeight="1">
      <c r="A134" s="31"/>
      <c r="B134" s="32"/>
      <c r="C134" s="175" t="s">
        <v>625</v>
      </c>
      <c r="D134" s="175" t="s">
        <v>146</v>
      </c>
      <c r="E134" s="176" t="s">
        <v>914</v>
      </c>
      <c r="F134" s="177" t="s">
        <v>915</v>
      </c>
      <c r="G134" s="178" t="s">
        <v>913</v>
      </c>
      <c r="H134" s="179">
        <v>1</v>
      </c>
      <c r="I134" s="180"/>
      <c r="J134" s="179">
        <f>ROUND(I134*H134,3)</f>
        <v>0</v>
      </c>
      <c r="K134" s="181"/>
      <c r="L134" s="36"/>
      <c r="M134" s="182" t="s">
        <v>1</v>
      </c>
      <c r="N134" s="183" t="s">
        <v>41</v>
      </c>
      <c r="O134" s="68"/>
      <c r="P134" s="184">
        <f>O134*H134</f>
        <v>0</v>
      </c>
      <c r="Q134" s="184">
        <v>0</v>
      </c>
      <c r="R134" s="184">
        <f>Q134*H134</f>
        <v>0</v>
      </c>
      <c r="S134" s="184">
        <v>0</v>
      </c>
      <c r="T134" s="184">
        <f>S134*H134</f>
        <v>0</v>
      </c>
      <c r="U134" s="185" t="s">
        <v>1</v>
      </c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86" t="s">
        <v>90</v>
      </c>
      <c r="AT134" s="186" t="s">
        <v>146</v>
      </c>
      <c r="AU134" s="186" t="s">
        <v>80</v>
      </c>
      <c r="AY134" s="14" t="s">
        <v>145</v>
      </c>
      <c r="BE134" s="187">
        <f>IF(N134="základná",J134,0)</f>
        <v>0</v>
      </c>
      <c r="BF134" s="187">
        <f>IF(N134="znížená",J134,0)</f>
        <v>0</v>
      </c>
      <c r="BG134" s="187">
        <f>IF(N134="zákl. prenesená",J134,0)</f>
        <v>0</v>
      </c>
      <c r="BH134" s="187">
        <f>IF(N134="zníž. prenesená",J134,0)</f>
        <v>0</v>
      </c>
      <c r="BI134" s="187">
        <f>IF(N134="nulová",J134,0)</f>
        <v>0</v>
      </c>
      <c r="BJ134" s="14" t="s">
        <v>84</v>
      </c>
      <c r="BK134" s="188">
        <f>ROUND(I134*H134,3)</f>
        <v>0</v>
      </c>
      <c r="BL134" s="14" t="s">
        <v>90</v>
      </c>
      <c r="BM134" s="186" t="s">
        <v>164</v>
      </c>
    </row>
    <row r="135" spans="1:65" s="11" customFormat="1" ht="25.95" customHeight="1">
      <c r="B135" s="161"/>
      <c r="C135" s="162"/>
      <c r="D135" s="163" t="s">
        <v>74</v>
      </c>
      <c r="E135" s="164" t="s">
        <v>888</v>
      </c>
      <c r="F135" s="164" t="s">
        <v>1</v>
      </c>
      <c r="G135" s="162"/>
      <c r="H135" s="162"/>
      <c r="I135" s="165"/>
      <c r="J135" s="166">
        <f>BK135</f>
        <v>0</v>
      </c>
      <c r="K135" s="162"/>
      <c r="L135" s="167"/>
      <c r="M135" s="168"/>
      <c r="N135" s="169"/>
      <c r="O135" s="169"/>
      <c r="P135" s="170">
        <f>P136</f>
        <v>0</v>
      </c>
      <c r="Q135" s="169"/>
      <c r="R135" s="170">
        <f>R136</f>
        <v>0</v>
      </c>
      <c r="S135" s="169"/>
      <c r="T135" s="170">
        <f>T136</f>
        <v>0</v>
      </c>
      <c r="U135" s="171"/>
      <c r="AR135" s="172" t="s">
        <v>80</v>
      </c>
      <c r="AT135" s="173" t="s">
        <v>74</v>
      </c>
      <c r="AU135" s="173" t="s">
        <v>75</v>
      </c>
      <c r="AY135" s="172" t="s">
        <v>145</v>
      </c>
      <c r="BK135" s="174">
        <f>BK136</f>
        <v>0</v>
      </c>
    </row>
    <row r="136" spans="1:65" s="2" customFormat="1" ht="24.25" customHeight="1">
      <c r="A136" s="31"/>
      <c r="B136" s="32"/>
      <c r="C136" s="175" t="s">
        <v>164</v>
      </c>
      <c r="D136" s="175" t="s">
        <v>146</v>
      </c>
      <c r="E136" s="176" t="s">
        <v>883</v>
      </c>
      <c r="F136" s="177" t="s">
        <v>916</v>
      </c>
      <c r="G136" s="178" t="s">
        <v>913</v>
      </c>
      <c r="H136" s="179">
        <v>1</v>
      </c>
      <c r="I136" s="180"/>
      <c r="J136" s="179">
        <f>ROUND(I136*H136,3)</f>
        <v>0</v>
      </c>
      <c r="K136" s="181"/>
      <c r="L136" s="36"/>
      <c r="M136" s="199" t="s">
        <v>1</v>
      </c>
      <c r="N136" s="200" t="s">
        <v>41</v>
      </c>
      <c r="O136" s="201"/>
      <c r="P136" s="202">
        <f>O136*H136</f>
        <v>0</v>
      </c>
      <c r="Q136" s="202">
        <v>0</v>
      </c>
      <c r="R136" s="202">
        <f>Q136*H136</f>
        <v>0</v>
      </c>
      <c r="S136" s="202">
        <v>0</v>
      </c>
      <c r="T136" s="202">
        <f>S136*H136</f>
        <v>0</v>
      </c>
      <c r="U136" s="203" t="s">
        <v>1</v>
      </c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86" t="s">
        <v>90</v>
      </c>
      <c r="AT136" s="186" t="s">
        <v>146</v>
      </c>
      <c r="AU136" s="186" t="s">
        <v>80</v>
      </c>
      <c r="AY136" s="14" t="s">
        <v>145</v>
      </c>
      <c r="BE136" s="187">
        <f>IF(N136="základná",J136,0)</f>
        <v>0</v>
      </c>
      <c r="BF136" s="187">
        <f>IF(N136="znížená",J136,0)</f>
        <v>0</v>
      </c>
      <c r="BG136" s="187">
        <f>IF(N136="zákl. prenesená",J136,0)</f>
        <v>0</v>
      </c>
      <c r="BH136" s="187">
        <f>IF(N136="zníž. prenesená",J136,0)</f>
        <v>0</v>
      </c>
      <c r="BI136" s="187">
        <f>IF(N136="nulová",J136,0)</f>
        <v>0</v>
      </c>
      <c r="BJ136" s="14" t="s">
        <v>84</v>
      </c>
      <c r="BK136" s="188">
        <f>ROUND(I136*H136,3)</f>
        <v>0</v>
      </c>
      <c r="BL136" s="14" t="s">
        <v>90</v>
      </c>
      <c r="BM136" s="186" t="s">
        <v>638</v>
      </c>
    </row>
    <row r="137" spans="1:65" s="2" customFormat="1" ht="7" customHeight="1">
      <c r="A137" s="31"/>
      <c r="B137" s="51"/>
      <c r="C137" s="52"/>
      <c r="D137" s="52"/>
      <c r="E137" s="52"/>
      <c r="F137" s="52"/>
      <c r="G137" s="52"/>
      <c r="H137" s="52"/>
      <c r="I137" s="52"/>
      <c r="J137" s="52"/>
      <c r="K137" s="52"/>
      <c r="L137" s="36"/>
      <c r="M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</row>
  </sheetData>
  <sheetProtection algorithmName="SHA-512" hashValue="GcAHgmAb3OyVj4nKMV531iNbQDv31gc6eqG4KoqF3xRwVBSAcU86lPamx7UK2lSyzg7I/YZBQ/03e0Vdf9bNNg==" saltValue="1iFH4s9y9LPtbw5rNDwWPOWwnVgRf3bLAcUCqOQuFmficXwG/eS08PcoXi9uYvwuIjV9ffyG3E4UYC/efNprbQ==" spinCount="100000" sheet="1" objects="1" scenarios="1" formatColumns="0" formatRows="0" autoFilter="0"/>
  <autoFilter ref="C118:K136" xr:uid="{00000000-0009-0000-0000-000003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215"/>
  <sheetViews>
    <sheetView showGridLines="0" workbookViewId="0"/>
  </sheetViews>
  <sheetFormatPr defaultRowHeight="10.3"/>
  <cols>
    <col min="1" max="1" width="8.36328125" style="1" customWidth="1"/>
    <col min="2" max="2" width="1.1796875" style="1" customWidth="1"/>
    <col min="3" max="3" width="4.1796875" style="1" customWidth="1"/>
    <col min="4" max="4" width="4.36328125" style="1" customWidth="1"/>
    <col min="5" max="5" width="17.1796875" style="1" customWidth="1"/>
    <col min="6" max="6" width="50.81640625" style="1" customWidth="1"/>
    <col min="7" max="7" width="7.453125" style="1" customWidth="1"/>
    <col min="8" max="8" width="11.453125" style="1" customWidth="1"/>
    <col min="9" max="10" width="20.1796875" style="1" customWidth="1"/>
    <col min="11" max="11" width="20.1796875" style="1" hidden="1" customWidth="1"/>
    <col min="12" max="12" width="9.36328125" style="1" customWidth="1"/>
    <col min="13" max="13" width="10.81640625" style="1" hidden="1" customWidth="1"/>
    <col min="14" max="14" width="9.36328125" style="1" hidden="1"/>
    <col min="15" max="21" width="14.1796875" style="1" hidden="1" customWidth="1"/>
    <col min="22" max="22" width="12.36328125" style="1" customWidth="1"/>
    <col min="23" max="23" width="16.36328125" style="1" customWidth="1"/>
    <col min="24" max="24" width="12.36328125" style="1" customWidth="1"/>
    <col min="25" max="25" width="15" style="1" customWidth="1"/>
    <col min="26" max="26" width="11" style="1" customWidth="1"/>
    <col min="27" max="27" width="15" style="1" customWidth="1"/>
    <col min="28" max="28" width="16.36328125" style="1" customWidth="1"/>
    <col min="29" max="29" width="11" style="1" customWidth="1"/>
    <col min="30" max="30" width="15" style="1" customWidth="1"/>
    <col min="31" max="31" width="16.36328125" style="1" customWidth="1"/>
    <col min="44" max="65" width="9.36328125" style="1" hidden="1"/>
  </cols>
  <sheetData>
    <row r="2" spans="1:46" s="1" customFormat="1" ht="37" customHeight="1"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AT2" s="14" t="s">
        <v>92</v>
      </c>
    </row>
    <row r="3" spans="1:46" s="1" customFormat="1" ht="7" customHeight="1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7"/>
      <c r="AT3" s="14" t="s">
        <v>75</v>
      </c>
    </row>
    <row r="4" spans="1:46" s="1" customFormat="1" ht="25" customHeight="1">
      <c r="B4" s="17"/>
      <c r="D4" s="107" t="s">
        <v>102</v>
      </c>
      <c r="L4" s="17"/>
      <c r="M4" s="108" t="s">
        <v>9</v>
      </c>
      <c r="AT4" s="14" t="s">
        <v>4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109" t="s">
        <v>14</v>
      </c>
      <c r="L6" s="17"/>
    </row>
    <row r="7" spans="1:46" s="1" customFormat="1" ht="16.5" customHeight="1">
      <c r="B7" s="17"/>
      <c r="E7" s="256" t="str">
        <f>'Rekapitulácia stavby'!K6</f>
        <v>Bytový dom Malá Čierna</v>
      </c>
      <c r="F7" s="257"/>
      <c r="G7" s="257"/>
      <c r="H7" s="257"/>
      <c r="L7" s="17"/>
    </row>
    <row r="8" spans="1:46" s="2" customFormat="1" ht="12" customHeight="1">
      <c r="A8" s="31"/>
      <c r="B8" s="36"/>
      <c r="C8" s="31"/>
      <c r="D8" s="109" t="s">
        <v>103</v>
      </c>
      <c r="E8" s="31"/>
      <c r="F8" s="31"/>
      <c r="G8" s="31"/>
      <c r="H8" s="31"/>
      <c r="I8" s="31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58" t="s">
        <v>917</v>
      </c>
      <c r="F9" s="259"/>
      <c r="G9" s="259"/>
      <c r="H9" s="259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09" t="s">
        <v>16</v>
      </c>
      <c r="E11" s="31"/>
      <c r="F11" s="110" t="s">
        <v>1</v>
      </c>
      <c r="G11" s="31"/>
      <c r="H11" s="31"/>
      <c r="I11" s="109" t="s">
        <v>17</v>
      </c>
      <c r="J11" s="110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09" t="s">
        <v>18</v>
      </c>
      <c r="E12" s="31"/>
      <c r="F12" s="110" t="s">
        <v>19</v>
      </c>
      <c r="G12" s="31"/>
      <c r="H12" s="31"/>
      <c r="I12" s="109" t="s">
        <v>20</v>
      </c>
      <c r="J12" s="111" t="str">
        <f>'Rekapitulácia stavby'!AN8</f>
        <v>23. 11. 2020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5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09" t="s">
        <v>22</v>
      </c>
      <c r="E14" s="31"/>
      <c r="F14" s="31"/>
      <c r="G14" s="31"/>
      <c r="H14" s="31"/>
      <c r="I14" s="109" t="s">
        <v>23</v>
      </c>
      <c r="J14" s="110" t="s">
        <v>1</v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0" t="s">
        <v>19</v>
      </c>
      <c r="F15" s="31"/>
      <c r="G15" s="31"/>
      <c r="H15" s="31"/>
      <c r="I15" s="109" t="s">
        <v>24</v>
      </c>
      <c r="J15" s="110" t="s">
        <v>1</v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7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09" t="s">
        <v>25</v>
      </c>
      <c r="E17" s="31"/>
      <c r="F17" s="31"/>
      <c r="G17" s="31"/>
      <c r="H17" s="31"/>
      <c r="I17" s="109" t="s">
        <v>23</v>
      </c>
      <c r="J17" s="27" t="str">
        <f>'Rekapitulácia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60" t="str">
        <f>'Rekapitulácia stavby'!E14</f>
        <v>Vyplň údaj</v>
      </c>
      <c r="F18" s="261"/>
      <c r="G18" s="261"/>
      <c r="H18" s="261"/>
      <c r="I18" s="109" t="s">
        <v>24</v>
      </c>
      <c r="J18" s="27" t="str">
        <f>'Rekapitulácia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7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09" t="s">
        <v>27</v>
      </c>
      <c r="E20" s="31"/>
      <c r="F20" s="31"/>
      <c r="G20" s="31"/>
      <c r="H20" s="31"/>
      <c r="I20" s="109" t="s">
        <v>23</v>
      </c>
      <c r="J20" s="110" t="s">
        <v>28</v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0" t="s">
        <v>29</v>
      </c>
      <c r="F21" s="31"/>
      <c r="G21" s="31"/>
      <c r="H21" s="31"/>
      <c r="I21" s="109" t="s">
        <v>24</v>
      </c>
      <c r="J21" s="110" t="s">
        <v>1</v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7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09" t="s">
        <v>32</v>
      </c>
      <c r="E23" s="31"/>
      <c r="F23" s="31"/>
      <c r="G23" s="31"/>
      <c r="H23" s="31"/>
      <c r="I23" s="109" t="s">
        <v>23</v>
      </c>
      <c r="J23" s="110" t="s">
        <v>1</v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0" t="s">
        <v>33</v>
      </c>
      <c r="F24" s="31"/>
      <c r="G24" s="31"/>
      <c r="H24" s="31"/>
      <c r="I24" s="109" t="s">
        <v>24</v>
      </c>
      <c r="J24" s="110" t="s">
        <v>1</v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7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09" t="s">
        <v>34</v>
      </c>
      <c r="E26" s="31"/>
      <c r="F26" s="31"/>
      <c r="G26" s="31"/>
      <c r="H26" s="31"/>
      <c r="I26" s="31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2"/>
      <c r="B27" s="113"/>
      <c r="C27" s="112"/>
      <c r="D27" s="112"/>
      <c r="E27" s="262" t="s">
        <v>1</v>
      </c>
      <c r="F27" s="262"/>
      <c r="G27" s="262"/>
      <c r="H27" s="262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7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7" customHeight="1">
      <c r="A29" s="31"/>
      <c r="B29" s="36"/>
      <c r="C29" s="31"/>
      <c r="D29" s="115"/>
      <c r="E29" s="115"/>
      <c r="F29" s="115"/>
      <c r="G29" s="115"/>
      <c r="H29" s="115"/>
      <c r="I29" s="115"/>
      <c r="J29" s="115"/>
      <c r="K29" s="115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4" customHeight="1">
      <c r="A30" s="31"/>
      <c r="B30" s="36"/>
      <c r="C30" s="31"/>
      <c r="D30" s="116" t="s">
        <v>35</v>
      </c>
      <c r="E30" s="31"/>
      <c r="F30" s="31"/>
      <c r="G30" s="31"/>
      <c r="H30" s="31"/>
      <c r="I30" s="31"/>
      <c r="J30" s="117">
        <f>ROUND(J124,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7" customHeight="1">
      <c r="A31" s="31"/>
      <c r="B31" s="36"/>
      <c r="C31" s="31"/>
      <c r="D31" s="115"/>
      <c r="E31" s="115"/>
      <c r="F31" s="115"/>
      <c r="G31" s="115"/>
      <c r="H31" s="115"/>
      <c r="I31" s="115"/>
      <c r="J31" s="115"/>
      <c r="K31" s="115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5" customHeight="1">
      <c r="A32" s="31"/>
      <c r="B32" s="36"/>
      <c r="C32" s="31"/>
      <c r="D32" s="31"/>
      <c r="E32" s="31"/>
      <c r="F32" s="118" t="s">
        <v>37</v>
      </c>
      <c r="G32" s="31"/>
      <c r="H32" s="31"/>
      <c r="I32" s="118" t="s">
        <v>36</v>
      </c>
      <c r="J32" s="118" t="s">
        <v>38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5" customHeight="1">
      <c r="A33" s="31"/>
      <c r="B33" s="36"/>
      <c r="C33" s="31"/>
      <c r="D33" s="119" t="s">
        <v>39</v>
      </c>
      <c r="E33" s="109" t="s">
        <v>40</v>
      </c>
      <c r="F33" s="120">
        <f>ROUND((SUM(BE124:BE214)),  2)</f>
        <v>0</v>
      </c>
      <c r="G33" s="31"/>
      <c r="H33" s="31"/>
      <c r="I33" s="121">
        <v>0.2</v>
      </c>
      <c r="J33" s="120">
        <f>ROUND(((SUM(BE124:BE214))*I33),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5" customHeight="1">
      <c r="A34" s="31"/>
      <c r="B34" s="36"/>
      <c r="C34" s="31"/>
      <c r="D34" s="31"/>
      <c r="E34" s="109" t="s">
        <v>41</v>
      </c>
      <c r="F34" s="120">
        <f>ROUND((SUM(BF124:BF214)),  2)</f>
        <v>0</v>
      </c>
      <c r="G34" s="31"/>
      <c r="H34" s="31"/>
      <c r="I34" s="121">
        <v>0.2</v>
      </c>
      <c r="J34" s="120">
        <f>ROUND(((SUM(BF124:BF214))*I34),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5" hidden="1" customHeight="1">
      <c r="A35" s="31"/>
      <c r="B35" s="36"/>
      <c r="C35" s="31"/>
      <c r="D35" s="31"/>
      <c r="E35" s="109" t="s">
        <v>42</v>
      </c>
      <c r="F35" s="120">
        <f>ROUND((SUM(BG124:BG214)),  2)</f>
        <v>0</v>
      </c>
      <c r="G35" s="31"/>
      <c r="H35" s="31"/>
      <c r="I35" s="121">
        <v>0.2</v>
      </c>
      <c r="J35" s="120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5" hidden="1" customHeight="1">
      <c r="A36" s="31"/>
      <c r="B36" s="36"/>
      <c r="C36" s="31"/>
      <c r="D36" s="31"/>
      <c r="E36" s="109" t="s">
        <v>43</v>
      </c>
      <c r="F36" s="120">
        <f>ROUND((SUM(BH124:BH214)),  2)</f>
        <v>0</v>
      </c>
      <c r="G36" s="31"/>
      <c r="H36" s="31"/>
      <c r="I36" s="121">
        <v>0.2</v>
      </c>
      <c r="J36" s="120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5" hidden="1" customHeight="1">
      <c r="A37" s="31"/>
      <c r="B37" s="36"/>
      <c r="C37" s="31"/>
      <c r="D37" s="31"/>
      <c r="E37" s="109" t="s">
        <v>44</v>
      </c>
      <c r="F37" s="120">
        <f>ROUND((SUM(BI124:BI214)),  2)</f>
        <v>0</v>
      </c>
      <c r="G37" s="31"/>
      <c r="H37" s="31"/>
      <c r="I37" s="121">
        <v>0</v>
      </c>
      <c r="J37" s="120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7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4" customHeight="1">
      <c r="A39" s="31"/>
      <c r="B39" s="36"/>
      <c r="C39" s="122"/>
      <c r="D39" s="123" t="s">
        <v>45</v>
      </c>
      <c r="E39" s="124"/>
      <c r="F39" s="124"/>
      <c r="G39" s="125" t="s">
        <v>46</v>
      </c>
      <c r="H39" s="126" t="s">
        <v>47</v>
      </c>
      <c r="I39" s="124"/>
      <c r="J39" s="127">
        <f>SUM(J30:J37)</f>
        <v>0</v>
      </c>
      <c r="K39" s="128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5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5" customHeight="1">
      <c r="B41" s="17"/>
      <c r="L41" s="17"/>
    </row>
    <row r="42" spans="1:31" s="1" customFormat="1" ht="14.5" customHeight="1">
      <c r="B42" s="17"/>
      <c r="L42" s="17"/>
    </row>
    <row r="43" spans="1:31" s="1" customFormat="1" ht="14.5" customHeight="1">
      <c r="B43" s="17"/>
      <c r="L43" s="17"/>
    </row>
    <row r="44" spans="1:31" s="1" customFormat="1" ht="14.5" customHeight="1">
      <c r="B44" s="17"/>
      <c r="L44" s="17"/>
    </row>
    <row r="45" spans="1:31" s="1" customFormat="1" ht="14.5" customHeight="1">
      <c r="B45" s="17"/>
      <c r="L45" s="17"/>
    </row>
    <row r="46" spans="1:31" s="1" customFormat="1" ht="14.5" customHeight="1">
      <c r="B46" s="17"/>
      <c r="L46" s="17"/>
    </row>
    <row r="47" spans="1:31" s="1" customFormat="1" ht="14.5" customHeight="1">
      <c r="B47" s="17"/>
      <c r="L47" s="17"/>
    </row>
    <row r="48" spans="1:31" s="1" customFormat="1" ht="14.5" customHeight="1">
      <c r="B48" s="17"/>
      <c r="L48" s="17"/>
    </row>
    <row r="49" spans="1:31" s="1" customFormat="1" ht="14.5" customHeight="1">
      <c r="B49" s="17"/>
      <c r="L49" s="17"/>
    </row>
    <row r="50" spans="1:31" s="2" customFormat="1" ht="14.5" customHeight="1">
      <c r="B50" s="48"/>
      <c r="D50" s="129" t="s">
        <v>48</v>
      </c>
      <c r="E50" s="130"/>
      <c r="F50" s="130"/>
      <c r="G50" s="129" t="s">
        <v>49</v>
      </c>
      <c r="H50" s="130"/>
      <c r="I50" s="130"/>
      <c r="J50" s="130"/>
      <c r="K50" s="130"/>
      <c r="L50" s="48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45">
      <c r="A61" s="31"/>
      <c r="B61" s="36"/>
      <c r="C61" s="31"/>
      <c r="D61" s="131" t="s">
        <v>50</v>
      </c>
      <c r="E61" s="132"/>
      <c r="F61" s="133" t="s">
        <v>51</v>
      </c>
      <c r="G61" s="131" t="s">
        <v>50</v>
      </c>
      <c r="H61" s="132"/>
      <c r="I61" s="132"/>
      <c r="J61" s="134" t="s">
        <v>51</v>
      </c>
      <c r="K61" s="132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45">
      <c r="A65" s="31"/>
      <c r="B65" s="36"/>
      <c r="C65" s="31"/>
      <c r="D65" s="129" t="s">
        <v>52</v>
      </c>
      <c r="E65" s="135"/>
      <c r="F65" s="135"/>
      <c r="G65" s="129" t="s">
        <v>53</v>
      </c>
      <c r="H65" s="135"/>
      <c r="I65" s="135"/>
      <c r="J65" s="135"/>
      <c r="K65" s="135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45">
      <c r="A76" s="31"/>
      <c r="B76" s="36"/>
      <c r="C76" s="31"/>
      <c r="D76" s="131" t="s">
        <v>50</v>
      </c>
      <c r="E76" s="132"/>
      <c r="F76" s="133" t="s">
        <v>51</v>
      </c>
      <c r="G76" s="131" t="s">
        <v>50</v>
      </c>
      <c r="H76" s="132"/>
      <c r="I76" s="132"/>
      <c r="J76" s="134" t="s">
        <v>51</v>
      </c>
      <c r="K76" s="132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5" customHeight="1">
      <c r="A77" s="31"/>
      <c r="B77" s="136"/>
      <c r="C77" s="137"/>
      <c r="D77" s="137"/>
      <c r="E77" s="137"/>
      <c r="F77" s="137"/>
      <c r="G77" s="137"/>
      <c r="H77" s="137"/>
      <c r="I77" s="137"/>
      <c r="J77" s="137"/>
      <c r="K77" s="137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7" hidden="1" customHeight="1">
      <c r="A81" s="31"/>
      <c r="B81" s="138"/>
      <c r="C81" s="139"/>
      <c r="D81" s="139"/>
      <c r="E81" s="139"/>
      <c r="F81" s="139"/>
      <c r="G81" s="139"/>
      <c r="H81" s="139"/>
      <c r="I81" s="139"/>
      <c r="J81" s="139"/>
      <c r="K81" s="139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5" hidden="1" customHeight="1">
      <c r="A82" s="31"/>
      <c r="B82" s="32"/>
      <c r="C82" s="20" t="s">
        <v>105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7" hidden="1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14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3"/>
      <c r="D85" s="33"/>
      <c r="E85" s="254" t="str">
        <f>E7</f>
        <v>Bytový dom Malá Čierna</v>
      </c>
      <c r="F85" s="255"/>
      <c r="G85" s="255"/>
      <c r="H85" s="255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103</v>
      </c>
      <c r="D86" s="33"/>
      <c r="E86" s="33"/>
      <c r="F86" s="33"/>
      <c r="G86" s="33"/>
      <c r="H86" s="33"/>
      <c r="I86" s="33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3"/>
      <c r="D87" s="33"/>
      <c r="E87" s="242" t="str">
        <f>E9</f>
        <v xml:space="preserve">4 - UK - Ústredné vykurovanie </v>
      </c>
      <c r="F87" s="253"/>
      <c r="G87" s="253"/>
      <c r="H87" s="253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7" hidden="1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18</v>
      </c>
      <c r="D89" s="33"/>
      <c r="E89" s="33"/>
      <c r="F89" s="24" t="str">
        <f>F12</f>
        <v>Obec Malá Čierna</v>
      </c>
      <c r="G89" s="33"/>
      <c r="H89" s="33"/>
      <c r="I89" s="26" t="s">
        <v>20</v>
      </c>
      <c r="J89" s="63" t="str">
        <f>IF(J12="","",J12)</f>
        <v>23. 11. 2020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7" hidden="1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5" hidden="1" customHeight="1">
      <c r="A91" s="31"/>
      <c r="B91" s="32"/>
      <c r="C91" s="26" t="s">
        <v>22</v>
      </c>
      <c r="D91" s="33"/>
      <c r="E91" s="33"/>
      <c r="F91" s="24" t="str">
        <f>E15</f>
        <v>Obec Malá Čierna</v>
      </c>
      <c r="G91" s="33"/>
      <c r="H91" s="33"/>
      <c r="I91" s="26" t="s">
        <v>27</v>
      </c>
      <c r="J91" s="29" t="str">
        <f>E21</f>
        <v>Project89 s.r.o.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5" hidden="1" customHeight="1">
      <c r="A92" s="31"/>
      <c r="B92" s="32"/>
      <c r="C92" s="26" t="s">
        <v>25</v>
      </c>
      <c r="D92" s="33"/>
      <c r="E92" s="33"/>
      <c r="F92" s="24" t="str">
        <f>IF(E18="","",E18)</f>
        <v>Vyplň údaj</v>
      </c>
      <c r="G92" s="33"/>
      <c r="H92" s="33"/>
      <c r="I92" s="26" t="s">
        <v>32</v>
      </c>
      <c r="J92" s="29" t="str">
        <f>E24</f>
        <v>Ing. Eduard Luščoň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4" hidden="1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40" t="s">
        <v>106</v>
      </c>
      <c r="D94" s="141"/>
      <c r="E94" s="141"/>
      <c r="F94" s="141"/>
      <c r="G94" s="141"/>
      <c r="H94" s="141"/>
      <c r="I94" s="141"/>
      <c r="J94" s="142" t="s">
        <v>107</v>
      </c>
      <c r="K94" s="141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4" hidden="1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5" hidden="1" customHeight="1">
      <c r="A96" s="31"/>
      <c r="B96" s="32"/>
      <c r="C96" s="143" t="s">
        <v>108</v>
      </c>
      <c r="D96" s="33"/>
      <c r="E96" s="33"/>
      <c r="F96" s="33"/>
      <c r="G96" s="33"/>
      <c r="H96" s="33"/>
      <c r="I96" s="33"/>
      <c r="J96" s="81">
        <f>J124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109</v>
      </c>
    </row>
    <row r="97" spans="1:31" s="9" customFormat="1" ht="25" hidden="1" customHeight="1">
      <c r="B97" s="144"/>
      <c r="C97" s="145"/>
      <c r="D97" s="146" t="s">
        <v>887</v>
      </c>
      <c r="E97" s="147"/>
      <c r="F97" s="147"/>
      <c r="G97" s="147"/>
      <c r="H97" s="147"/>
      <c r="I97" s="147"/>
      <c r="J97" s="148">
        <f>J125</f>
        <v>0</v>
      </c>
      <c r="K97" s="145"/>
      <c r="L97" s="149"/>
    </row>
    <row r="98" spans="1:31" s="9" customFormat="1" ht="25" hidden="1" customHeight="1">
      <c r="B98" s="144"/>
      <c r="C98" s="145"/>
      <c r="D98" s="146" t="s">
        <v>887</v>
      </c>
      <c r="E98" s="147"/>
      <c r="F98" s="147"/>
      <c r="G98" s="147"/>
      <c r="H98" s="147"/>
      <c r="I98" s="147"/>
      <c r="J98" s="148">
        <f>J132</f>
        <v>0</v>
      </c>
      <c r="K98" s="145"/>
      <c r="L98" s="149"/>
    </row>
    <row r="99" spans="1:31" s="9" customFormat="1" ht="25" hidden="1" customHeight="1">
      <c r="B99" s="144"/>
      <c r="C99" s="145"/>
      <c r="D99" s="146" t="s">
        <v>887</v>
      </c>
      <c r="E99" s="147"/>
      <c r="F99" s="147"/>
      <c r="G99" s="147"/>
      <c r="H99" s="147"/>
      <c r="I99" s="147"/>
      <c r="J99" s="148">
        <f>J154</f>
        <v>0</v>
      </c>
      <c r="K99" s="145"/>
      <c r="L99" s="149"/>
    </row>
    <row r="100" spans="1:31" s="9" customFormat="1" ht="25" hidden="1" customHeight="1">
      <c r="B100" s="144"/>
      <c r="C100" s="145"/>
      <c r="D100" s="146" t="s">
        <v>887</v>
      </c>
      <c r="E100" s="147"/>
      <c r="F100" s="147"/>
      <c r="G100" s="147"/>
      <c r="H100" s="147"/>
      <c r="I100" s="147"/>
      <c r="J100" s="148">
        <f>J156</f>
        <v>0</v>
      </c>
      <c r="K100" s="145"/>
      <c r="L100" s="149"/>
    </row>
    <row r="101" spans="1:31" s="9" customFormat="1" ht="25" hidden="1" customHeight="1">
      <c r="B101" s="144"/>
      <c r="C101" s="145"/>
      <c r="D101" s="146" t="s">
        <v>887</v>
      </c>
      <c r="E101" s="147"/>
      <c r="F101" s="147"/>
      <c r="G101" s="147"/>
      <c r="H101" s="147"/>
      <c r="I101" s="147"/>
      <c r="J101" s="148">
        <f>J161</f>
        <v>0</v>
      </c>
      <c r="K101" s="145"/>
      <c r="L101" s="149"/>
    </row>
    <row r="102" spans="1:31" s="9" customFormat="1" ht="25" hidden="1" customHeight="1">
      <c r="B102" s="144"/>
      <c r="C102" s="145"/>
      <c r="D102" s="146" t="s">
        <v>887</v>
      </c>
      <c r="E102" s="147"/>
      <c r="F102" s="147"/>
      <c r="G102" s="147"/>
      <c r="H102" s="147"/>
      <c r="I102" s="147"/>
      <c r="J102" s="148">
        <f>J170</f>
        <v>0</v>
      </c>
      <c r="K102" s="145"/>
      <c r="L102" s="149"/>
    </row>
    <row r="103" spans="1:31" s="9" customFormat="1" ht="25" hidden="1" customHeight="1">
      <c r="B103" s="144"/>
      <c r="C103" s="145"/>
      <c r="D103" s="146" t="s">
        <v>887</v>
      </c>
      <c r="E103" s="147"/>
      <c r="F103" s="147"/>
      <c r="G103" s="147"/>
      <c r="H103" s="147"/>
      <c r="I103" s="147"/>
      <c r="J103" s="148">
        <f>J177</f>
        <v>0</v>
      </c>
      <c r="K103" s="145"/>
      <c r="L103" s="149"/>
    </row>
    <row r="104" spans="1:31" s="9" customFormat="1" ht="25" hidden="1" customHeight="1">
      <c r="B104" s="144"/>
      <c r="C104" s="145"/>
      <c r="D104" s="146" t="s">
        <v>887</v>
      </c>
      <c r="E104" s="147"/>
      <c r="F104" s="147"/>
      <c r="G104" s="147"/>
      <c r="H104" s="147"/>
      <c r="I104" s="147"/>
      <c r="J104" s="148">
        <f>J200</f>
        <v>0</v>
      </c>
      <c r="K104" s="145"/>
      <c r="L104" s="149"/>
    </row>
    <row r="105" spans="1:31" s="2" customFormat="1" ht="21.75" hidden="1" customHeight="1">
      <c r="A105" s="31"/>
      <c r="B105" s="32"/>
      <c r="C105" s="33"/>
      <c r="D105" s="33"/>
      <c r="E105" s="33"/>
      <c r="F105" s="33"/>
      <c r="G105" s="33"/>
      <c r="H105" s="33"/>
      <c r="I105" s="33"/>
      <c r="J105" s="33"/>
      <c r="K105" s="33"/>
      <c r="L105" s="48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</row>
    <row r="106" spans="1:31" s="2" customFormat="1" ht="7" hidden="1" customHeight="1">
      <c r="A106" s="31"/>
      <c r="B106" s="51"/>
      <c r="C106" s="52"/>
      <c r="D106" s="52"/>
      <c r="E106" s="52"/>
      <c r="F106" s="52"/>
      <c r="G106" s="52"/>
      <c r="H106" s="52"/>
      <c r="I106" s="52"/>
      <c r="J106" s="52"/>
      <c r="K106" s="52"/>
      <c r="L106" s="48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07" spans="1:31" hidden="1"/>
    <row r="108" spans="1:31" hidden="1"/>
    <row r="109" spans="1:31" hidden="1"/>
    <row r="110" spans="1:31" s="2" customFormat="1" ht="7" customHeight="1">
      <c r="A110" s="31"/>
      <c r="B110" s="53"/>
      <c r="C110" s="54"/>
      <c r="D110" s="54"/>
      <c r="E110" s="54"/>
      <c r="F110" s="54"/>
      <c r="G110" s="54"/>
      <c r="H110" s="54"/>
      <c r="I110" s="54"/>
      <c r="J110" s="54"/>
      <c r="K110" s="54"/>
      <c r="L110" s="48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25" customHeight="1">
      <c r="A111" s="31"/>
      <c r="B111" s="32"/>
      <c r="C111" s="20" t="s">
        <v>131</v>
      </c>
      <c r="D111" s="33"/>
      <c r="E111" s="33"/>
      <c r="F111" s="33"/>
      <c r="G111" s="33"/>
      <c r="H111" s="33"/>
      <c r="I111" s="33"/>
      <c r="J111" s="33"/>
      <c r="K111" s="33"/>
      <c r="L111" s="48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7" customHeight="1">
      <c r="A112" s="31"/>
      <c r="B112" s="32"/>
      <c r="C112" s="33"/>
      <c r="D112" s="33"/>
      <c r="E112" s="33"/>
      <c r="F112" s="33"/>
      <c r="G112" s="33"/>
      <c r="H112" s="33"/>
      <c r="I112" s="33"/>
      <c r="J112" s="33"/>
      <c r="K112" s="33"/>
      <c r="L112" s="48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2" customHeight="1">
      <c r="A113" s="31"/>
      <c r="B113" s="32"/>
      <c r="C113" s="26" t="s">
        <v>14</v>
      </c>
      <c r="D113" s="33"/>
      <c r="E113" s="33"/>
      <c r="F113" s="33"/>
      <c r="G113" s="33"/>
      <c r="H113" s="33"/>
      <c r="I113" s="33"/>
      <c r="J113" s="33"/>
      <c r="K113" s="33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6.5" customHeight="1">
      <c r="A114" s="31"/>
      <c r="B114" s="32"/>
      <c r="C114" s="33"/>
      <c r="D114" s="33"/>
      <c r="E114" s="254" t="str">
        <f>E7</f>
        <v>Bytový dom Malá Čierna</v>
      </c>
      <c r="F114" s="255"/>
      <c r="G114" s="255"/>
      <c r="H114" s="255"/>
      <c r="I114" s="33"/>
      <c r="J114" s="33"/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2" customHeight="1">
      <c r="A115" s="31"/>
      <c r="B115" s="32"/>
      <c r="C115" s="26" t="s">
        <v>103</v>
      </c>
      <c r="D115" s="33"/>
      <c r="E115" s="33"/>
      <c r="F115" s="33"/>
      <c r="G115" s="33"/>
      <c r="H115" s="33"/>
      <c r="I115" s="33"/>
      <c r="J115" s="33"/>
      <c r="K115" s="33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16.5" customHeight="1">
      <c r="A116" s="31"/>
      <c r="B116" s="32"/>
      <c r="C116" s="33"/>
      <c r="D116" s="33"/>
      <c r="E116" s="242" t="str">
        <f>E9</f>
        <v xml:space="preserve">4 - UK - Ústredné vykurovanie </v>
      </c>
      <c r="F116" s="253"/>
      <c r="G116" s="253"/>
      <c r="H116" s="253"/>
      <c r="I116" s="33"/>
      <c r="J116" s="33"/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7" customHeight="1">
      <c r="A117" s="31"/>
      <c r="B117" s="32"/>
      <c r="C117" s="33"/>
      <c r="D117" s="33"/>
      <c r="E117" s="33"/>
      <c r="F117" s="33"/>
      <c r="G117" s="33"/>
      <c r="H117" s="33"/>
      <c r="I117" s="33"/>
      <c r="J117" s="33"/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12" customHeight="1">
      <c r="A118" s="31"/>
      <c r="B118" s="32"/>
      <c r="C118" s="26" t="s">
        <v>18</v>
      </c>
      <c r="D118" s="33"/>
      <c r="E118" s="33"/>
      <c r="F118" s="24" t="str">
        <f>F12</f>
        <v>Obec Malá Čierna</v>
      </c>
      <c r="G118" s="33"/>
      <c r="H118" s="33"/>
      <c r="I118" s="26" t="s">
        <v>20</v>
      </c>
      <c r="J118" s="63" t="str">
        <f>IF(J12="","",J12)</f>
        <v>23. 11. 2020</v>
      </c>
      <c r="K118" s="33"/>
      <c r="L118" s="48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7" customHeight="1">
      <c r="A119" s="31"/>
      <c r="B119" s="32"/>
      <c r="C119" s="33"/>
      <c r="D119" s="33"/>
      <c r="E119" s="33"/>
      <c r="F119" s="33"/>
      <c r="G119" s="33"/>
      <c r="H119" s="33"/>
      <c r="I119" s="33"/>
      <c r="J119" s="33"/>
      <c r="K119" s="33"/>
      <c r="L119" s="48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2" customFormat="1" ht="15.25" customHeight="1">
      <c r="A120" s="31"/>
      <c r="B120" s="32"/>
      <c r="C120" s="26" t="s">
        <v>22</v>
      </c>
      <c r="D120" s="33"/>
      <c r="E120" s="33"/>
      <c r="F120" s="24" t="str">
        <f>E15</f>
        <v>Obec Malá Čierna</v>
      </c>
      <c r="G120" s="33"/>
      <c r="H120" s="33"/>
      <c r="I120" s="26" t="s">
        <v>27</v>
      </c>
      <c r="J120" s="29" t="str">
        <f>E21</f>
        <v>Project89 s.r.o.</v>
      </c>
      <c r="K120" s="33"/>
      <c r="L120" s="48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5" s="2" customFormat="1" ht="15.25" customHeight="1">
      <c r="A121" s="31"/>
      <c r="B121" s="32"/>
      <c r="C121" s="26" t="s">
        <v>25</v>
      </c>
      <c r="D121" s="33"/>
      <c r="E121" s="33"/>
      <c r="F121" s="24" t="str">
        <f>IF(E18="","",E18)</f>
        <v>Vyplň údaj</v>
      </c>
      <c r="G121" s="33"/>
      <c r="H121" s="33"/>
      <c r="I121" s="26" t="s">
        <v>32</v>
      </c>
      <c r="J121" s="29" t="str">
        <f>E24</f>
        <v>Ing. Eduard Luščoň</v>
      </c>
      <c r="K121" s="33"/>
      <c r="L121" s="48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5" s="2" customFormat="1" ht="10.4" customHeight="1">
      <c r="A122" s="31"/>
      <c r="B122" s="32"/>
      <c r="C122" s="33"/>
      <c r="D122" s="33"/>
      <c r="E122" s="33"/>
      <c r="F122" s="33"/>
      <c r="G122" s="33"/>
      <c r="H122" s="33"/>
      <c r="I122" s="33"/>
      <c r="J122" s="33"/>
      <c r="K122" s="33"/>
      <c r="L122" s="48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65" s="10" customFormat="1" ht="29.25" customHeight="1">
      <c r="A123" s="150"/>
      <c r="B123" s="151"/>
      <c r="C123" s="152" t="s">
        <v>132</v>
      </c>
      <c r="D123" s="153" t="s">
        <v>60</v>
      </c>
      <c r="E123" s="153" t="s">
        <v>56</v>
      </c>
      <c r="F123" s="153" t="s">
        <v>57</v>
      </c>
      <c r="G123" s="153" t="s">
        <v>133</v>
      </c>
      <c r="H123" s="153" t="s">
        <v>134</v>
      </c>
      <c r="I123" s="153" t="s">
        <v>135</v>
      </c>
      <c r="J123" s="154" t="s">
        <v>107</v>
      </c>
      <c r="K123" s="155" t="s">
        <v>136</v>
      </c>
      <c r="L123" s="156"/>
      <c r="M123" s="72" t="s">
        <v>1</v>
      </c>
      <c r="N123" s="73" t="s">
        <v>39</v>
      </c>
      <c r="O123" s="73" t="s">
        <v>137</v>
      </c>
      <c r="P123" s="73" t="s">
        <v>138</v>
      </c>
      <c r="Q123" s="73" t="s">
        <v>139</v>
      </c>
      <c r="R123" s="73" t="s">
        <v>140</v>
      </c>
      <c r="S123" s="73" t="s">
        <v>141</v>
      </c>
      <c r="T123" s="73" t="s">
        <v>142</v>
      </c>
      <c r="U123" s="74" t="s">
        <v>143</v>
      </c>
      <c r="V123" s="150"/>
      <c r="W123" s="150"/>
      <c r="X123" s="150"/>
      <c r="Y123" s="150"/>
      <c r="Z123" s="150"/>
      <c r="AA123" s="150"/>
      <c r="AB123" s="150"/>
      <c r="AC123" s="150"/>
      <c r="AD123" s="150"/>
      <c r="AE123" s="150"/>
    </row>
    <row r="124" spans="1:65" s="2" customFormat="1" ht="22.95" customHeight="1">
      <c r="A124" s="31"/>
      <c r="B124" s="32"/>
      <c r="C124" s="79" t="s">
        <v>108</v>
      </c>
      <c r="D124" s="33"/>
      <c r="E124" s="33"/>
      <c r="F124" s="33"/>
      <c r="G124" s="33"/>
      <c r="H124" s="33"/>
      <c r="I124" s="33"/>
      <c r="J124" s="157">
        <f>BK124</f>
        <v>0</v>
      </c>
      <c r="K124" s="33"/>
      <c r="L124" s="36"/>
      <c r="M124" s="75"/>
      <c r="N124" s="158"/>
      <c r="O124" s="76"/>
      <c r="P124" s="159">
        <f>P125+P132+P154+P156+P161+P170+P177+P200</f>
        <v>0</v>
      </c>
      <c r="Q124" s="76"/>
      <c r="R124" s="159">
        <f>R125+R132+R154+R156+R161+R170+R177+R200</f>
        <v>0</v>
      </c>
      <c r="S124" s="76"/>
      <c r="T124" s="159">
        <f>T125+T132+T154+T156+T161+T170+T177+T200</f>
        <v>0</v>
      </c>
      <c r="U124" s="77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T124" s="14" t="s">
        <v>74</v>
      </c>
      <c r="AU124" s="14" t="s">
        <v>109</v>
      </c>
      <c r="BK124" s="160">
        <f>BK125+BK132+BK154+BK156+BK161+BK170+BK177+BK200</f>
        <v>0</v>
      </c>
    </row>
    <row r="125" spans="1:65" s="11" customFormat="1" ht="25.95" customHeight="1">
      <c r="B125" s="161"/>
      <c r="C125" s="162"/>
      <c r="D125" s="163" t="s">
        <v>74</v>
      </c>
      <c r="E125" s="164" t="s">
        <v>888</v>
      </c>
      <c r="F125" s="164" t="s">
        <v>1</v>
      </c>
      <c r="G125" s="162"/>
      <c r="H125" s="162"/>
      <c r="I125" s="165"/>
      <c r="J125" s="166">
        <f>BK125</f>
        <v>0</v>
      </c>
      <c r="K125" s="162"/>
      <c r="L125" s="167"/>
      <c r="M125" s="168"/>
      <c r="N125" s="169"/>
      <c r="O125" s="169"/>
      <c r="P125" s="170">
        <f>SUM(P126:P131)</f>
        <v>0</v>
      </c>
      <c r="Q125" s="169"/>
      <c r="R125" s="170">
        <f>SUM(R126:R131)</f>
        <v>0</v>
      </c>
      <c r="S125" s="169"/>
      <c r="T125" s="170">
        <f>SUM(T126:T131)</f>
        <v>0</v>
      </c>
      <c r="U125" s="171"/>
      <c r="AR125" s="172" t="s">
        <v>80</v>
      </c>
      <c r="AT125" s="173" t="s">
        <v>74</v>
      </c>
      <c r="AU125" s="173" t="s">
        <v>75</v>
      </c>
      <c r="AY125" s="172" t="s">
        <v>145</v>
      </c>
      <c r="BK125" s="174">
        <f>SUM(BK126:BK131)</f>
        <v>0</v>
      </c>
    </row>
    <row r="126" spans="1:65" s="2" customFormat="1" ht="24.25" customHeight="1">
      <c r="A126" s="31"/>
      <c r="B126" s="32"/>
      <c r="C126" s="175" t="s">
        <v>669</v>
      </c>
      <c r="D126" s="175" t="s">
        <v>146</v>
      </c>
      <c r="E126" s="176" t="s">
        <v>918</v>
      </c>
      <c r="F126" s="177" t="s">
        <v>919</v>
      </c>
      <c r="G126" s="178" t="s">
        <v>306</v>
      </c>
      <c r="H126" s="179">
        <v>336</v>
      </c>
      <c r="I126" s="180"/>
      <c r="J126" s="179">
        <f t="shared" ref="J126:J131" si="0">ROUND(I126*H126,3)</f>
        <v>0</v>
      </c>
      <c r="K126" s="181"/>
      <c r="L126" s="36"/>
      <c r="M126" s="182" t="s">
        <v>1</v>
      </c>
      <c r="N126" s="183" t="s">
        <v>41</v>
      </c>
      <c r="O126" s="68"/>
      <c r="P126" s="184">
        <f t="shared" ref="P126:P131" si="1">O126*H126</f>
        <v>0</v>
      </c>
      <c r="Q126" s="184">
        <v>0</v>
      </c>
      <c r="R126" s="184">
        <f t="shared" ref="R126:R131" si="2">Q126*H126</f>
        <v>0</v>
      </c>
      <c r="S126" s="184">
        <v>0</v>
      </c>
      <c r="T126" s="184">
        <f t="shared" ref="T126:T131" si="3">S126*H126</f>
        <v>0</v>
      </c>
      <c r="U126" s="185" t="s">
        <v>1</v>
      </c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186" t="s">
        <v>90</v>
      </c>
      <c r="AT126" s="186" t="s">
        <v>146</v>
      </c>
      <c r="AU126" s="186" t="s">
        <v>80</v>
      </c>
      <c r="AY126" s="14" t="s">
        <v>145</v>
      </c>
      <c r="BE126" s="187">
        <f t="shared" ref="BE126:BE131" si="4">IF(N126="základná",J126,0)</f>
        <v>0</v>
      </c>
      <c r="BF126" s="187">
        <f t="shared" ref="BF126:BF131" si="5">IF(N126="znížená",J126,0)</f>
        <v>0</v>
      </c>
      <c r="BG126" s="187">
        <f t="shared" ref="BG126:BG131" si="6">IF(N126="zákl. prenesená",J126,0)</f>
        <v>0</v>
      </c>
      <c r="BH126" s="187">
        <f t="shared" ref="BH126:BH131" si="7">IF(N126="zníž. prenesená",J126,0)</f>
        <v>0</v>
      </c>
      <c r="BI126" s="187">
        <f t="shared" ref="BI126:BI131" si="8">IF(N126="nulová",J126,0)</f>
        <v>0</v>
      </c>
      <c r="BJ126" s="14" t="s">
        <v>84</v>
      </c>
      <c r="BK126" s="188">
        <f t="shared" ref="BK126:BK131" si="9">ROUND(I126*H126,3)</f>
        <v>0</v>
      </c>
      <c r="BL126" s="14" t="s">
        <v>90</v>
      </c>
      <c r="BM126" s="186" t="s">
        <v>80</v>
      </c>
    </row>
    <row r="127" spans="1:65" s="2" customFormat="1" ht="14.5" customHeight="1">
      <c r="A127" s="31"/>
      <c r="B127" s="32"/>
      <c r="C127" s="189" t="s">
        <v>180</v>
      </c>
      <c r="D127" s="189" t="s">
        <v>226</v>
      </c>
      <c r="E127" s="190" t="s">
        <v>920</v>
      </c>
      <c r="F127" s="191" t="s">
        <v>921</v>
      </c>
      <c r="G127" s="192" t="s">
        <v>306</v>
      </c>
      <c r="H127" s="193">
        <v>230</v>
      </c>
      <c r="I127" s="194"/>
      <c r="J127" s="193">
        <f t="shared" si="0"/>
        <v>0</v>
      </c>
      <c r="K127" s="195"/>
      <c r="L127" s="196"/>
      <c r="M127" s="197" t="s">
        <v>1</v>
      </c>
      <c r="N127" s="198" t="s">
        <v>41</v>
      </c>
      <c r="O127" s="68"/>
      <c r="P127" s="184">
        <f t="shared" si="1"/>
        <v>0</v>
      </c>
      <c r="Q127" s="184">
        <v>0</v>
      </c>
      <c r="R127" s="184">
        <f t="shared" si="2"/>
        <v>0</v>
      </c>
      <c r="S127" s="184">
        <v>0</v>
      </c>
      <c r="T127" s="184">
        <f t="shared" si="3"/>
        <v>0</v>
      </c>
      <c r="U127" s="185" t="s">
        <v>1</v>
      </c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186" t="s">
        <v>229</v>
      </c>
      <c r="AT127" s="186" t="s">
        <v>226</v>
      </c>
      <c r="AU127" s="186" t="s">
        <v>80</v>
      </c>
      <c r="AY127" s="14" t="s">
        <v>145</v>
      </c>
      <c r="BE127" s="187">
        <f t="shared" si="4"/>
        <v>0</v>
      </c>
      <c r="BF127" s="187">
        <f t="shared" si="5"/>
        <v>0</v>
      </c>
      <c r="BG127" s="187">
        <f t="shared" si="6"/>
        <v>0</v>
      </c>
      <c r="BH127" s="187">
        <f t="shared" si="7"/>
        <v>0</v>
      </c>
      <c r="BI127" s="187">
        <f t="shared" si="8"/>
        <v>0</v>
      </c>
      <c r="BJ127" s="14" t="s">
        <v>84</v>
      </c>
      <c r="BK127" s="188">
        <f t="shared" si="9"/>
        <v>0</v>
      </c>
      <c r="BL127" s="14" t="s">
        <v>90</v>
      </c>
      <c r="BM127" s="186" t="s">
        <v>84</v>
      </c>
    </row>
    <row r="128" spans="1:65" s="2" customFormat="1" ht="14.5" customHeight="1">
      <c r="A128" s="31"/>
      <c r="B128" s="32"/>
      <c r="C128" s="189" t="s">
        <v>183</v>
      </c>
      <c r="D128" s="189" t="s">
        <v>226</v>
      </c>
      <c r="E128" s="190" t="s">
        <v>922</v>
      </c>
      <c r="F128" s="191" t="s">
        <v>923</v>
      </c>
      <c r="G128" s="192" t="s">
        <v>306</v>
      </c>
      <c r="H128" s="193">
        <v>56</v>
      </c>
      <c r="I128" s="194"/>
      <c r="J128" s="193">
        <f t="shared" si="0"/>
        <v>0</v>
      </c>
      <c r="K128" s="195"/>
      <c r="L128" s="196"/>
      <c r="M128" s="197" t="s">
        <v>1</v>
      </c>
      <c r="N128" s="198" t="s">
        <v>41</v>
      </c>
      <c r="O128" s="68"/>
      <c r="P128" s="184">
        <f t="shared" si="1"/>
        <v>0</v>
      </c>
      <c r="Q128" s="184">
        <v>0</v>
      </c>
      <c r="R128" s="184">
        <f t="shared" si="2"/>
        <v>0</v>
      </c>
      <c r="S128" s="184">
        <v>0</v>
      </c>
      <c r="T128" s="184">
        <f t="shared" si="3"/>
        <v>0</v>
      </c>
      <c r="U128" s="185" t="s">
        <v>1</v>
      </c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86" t="s">
        <v>229</v>
      </c>
      <c r="AT128" s="186" t="s">
        <v>226</v>
      </c>
      <c r="AU128" s="186" t="s">
        <v>80</v>
      </c>
      <c r="AY128" s="14" t="s">
        <v>145</v>
      </c>
      <c r="BE128" s="187">
        <f t="shared" si="4"/>
        <v>0</v>
      </c>
      <c r="BF128" s="187">
        <f t="shared" si="5"/>
        <v>0</v>
      </c>
      <c r="BG128" s="187">
        <f t="shared" si="6"/>
        <v>0</v>
      </c>
      <c r="BH128" s="187">
        <f t="shared" si="7"/>
        <v>0</v>
      </c>
      <c r="BI128" s="187">
        <f t="shared" si="8"/>
        <v>0</v>
      </c>
      <c r="BJ128" s="14" t="s">
        <v>84</v>
      </c>
      <c r="BK128" s="188">
        <f t="shared" si="9"/>
        <v>0</v>
      </c>
      <c r="BL128" s="14" t="s">
        <v>90</v>
      </c>
      <c r="BM128" s="186" t="s">
        <v>87</v>
      </c>
    </row>
    <row r="129" spans="1:65" s="2" customFormat="1" ht="14.5" customHeight="1">
      <c r="A129" s="31"/>
      <c r="B129" s="32"/>
      <c r="C129" s="189" t="s">
        <v>186</v>
      </c>
      <c r="D129" s="189" t="s">
        <v>226</v>
      </c>
      <c r="E129" s="190" t="s">
        <v>924</v>
      </c>
      <c r="F129" s="191" t="s">
        <v>925</v>
      </c>
      <c r="G129" s="192" t="s">
        <v>306</v>
      </c>
      <c r="H129" s="193">
        <v>22</v>
      </c>
      <c r="I129" s="194"/>
      <c r="J129" s="193">
        <f t="shared" si="0"/>
        <v>0</v>
      </c>
      <c r="K129" s="195"/>
      <c r="L129" s="196"/>
      <c r="M129" s="197" t="s">
        <v>1</v>
      </c>
      <c r="N129" s="198" t="s">
        <v>41</v>
      </c>
      <c r="O129" s="68"/>
      <c r="P129" s="184">
        <f t="shared" si="1"/>
        <v>0</v>
      </c>
      <c r="Q129" s="184">
        <v>0</v>
      </c>
      <c r="R129" s="184">
        <f t="shared" si="2"/>
        <v>0</v>
      </c>
      <c r="S129" s="184">
        <v>0</v>
      </c>
      <c r="T129" s="184">
        <f t="shared" si="3"/>
        <v>0</v>
      </c>
      <c r="U129" s="185" t="s">
        <v>1</v>
      </c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186" t="s">
        <v>229</v>
      </c>
      <c r="AT129" s="186" t="s">
        <v>226</v>
      </c>
      <c r="AU129" s="186" t="s">
        <v>80</v>
      </c>
      <c r="AY129" s="14" t="s">
        <v>145</v>
      </c>
      <c r="BE129" s="187">
        <f t="shared" si="4"/>
        <v>0</v>
      </c>
      <c r="BF129" s="187">
        <f t="shared" si="5"/>
        <v>0</v>
      </c>
      <c r="BG129" s="187">
        <f t="shared" si="6"/>
        <v>0</v>
      </c>
      <c r="BH129" s="187">
        <f t="shared" si="7"/>
        <v>0</v>
      </c>
      <c r="BI129" s="187">
        <f t="shared" si="8"/>
        <v>0</v>
      </c>
      <c r="BJ129" s="14" t="s">
        <v>84</v>
      </c>
      <c r="BK129" s="188">
        <f t="shared" si="9"/>
        <v>0</v>
      </c>
      <c r="BL129" s="14" t="s">
        <v>90</v>
      </c>
      <c r="BM129" s="186" t="s">
        <v>90</v>
      </c>
    </row>
    <row r="130" spans="1:65" s="2" customFormat="1" ht="14.5" customHeight="1">
      <c r="A130" s="31"/>
      <c r="B130" s="32"/>
      <c r="C130" s="189" t="s">
        <v>681</v>
      </c>
      <c r="D130" s="189" t="s">
        <v>226</v>
      </c>
      <c r="E130" s="190" t="s">
        <v>926</v>
      </c>
      <c r="F130" s="191" t="s">
        <v>927</v>
      </c>
      <c r="G130" s="192" t="s">
        <v>306</v>
      </c>
      <c r="H130" s="193">
        <v>28</v>
      </c>
      <c r="I130" s="194"/>
      <c r="J130" s="193">
        <f t="shared" si="0"/>
        <v>0</v>
      </c>
      <c r="K130" s="195"/>
      <c r="L130" s="196"/>
      <c r="M130" s="197" t="s">
        <v>1</v>
      </c>
      <c r="N130" s="198" t="s">
        <v>41</v>
      </c>
      <c r="O130" s="68"/>
      <c r="P130" s="184">
        <f t="shared" si="1"/>
        <v>0</v>
      </c>
      <c r="Q130" s="184">
        <v>0</v>
      </c>
      <c r="R130" s="184">
        <f t="shared" si="2"/>
        <v>0</v>
      </c>
      <c r="S130" s="184">
        <v>0</v>
      </c>
      <c r="T130" s="184">
        <f t="shared" si="3"/>
        <v>0</v>
      </c>
      <c r="U130" s="185" t="s">
        <v>1</v>
      </c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86" t="s">
        <v>229</v>
      </c>
      <c r="AT130" s="186" t="s">
        <v>226</v>
      </c>
      <c r="AU130" s="186" t="s">
        <v>80</v>
      </c>
      <c r="AY130" s="14" t="s">
        <v>145</v>
      </c>
      <c r="BE130" s="187">
        <f t="shared" si="4"/>
        <v>0</v>
      </c>
      <c r="BF130" s="187">
        <f t="shared" si="5"/>
        <v>0</v>
      </c>
      <c r="BG130" s="187">
        <f t="shared" si="6"/>
        <v>0</v>
      </c>
      <c r="BH130" s="187">
        <f t="shared" si="7"/>
        <v>0</v>
      </c>
      <c r="BI130" s="187">
        <f t="shared" si="8"/>
        <v>0</v>
      </c>
      <c r="BJ130" s="14" t="s">
        <v>84</v>
      </c>
      <c r="BK130" s="188">
        <f t="shared" si="9"/>
        <v>0</v>
      </c>
      <c r="BL130" s="14" t="s">
        <v>90</v>
      </c>
      <c r="BM130" s="186" t="s">
        <v>93</v>
      </c>
    </row>
    <row r="131" spans="1:65" s="2" customFormat="1" ht="14.5" customHeight="1">
      <c r="A131" s="31"/>
      <c r="B131" s="32"/>
      <c r="C131" s="175" t="s">
        <v>189</v>
      </c>
      <c r="D131" s="175" t="s">
        <v>146</v>
      </c>
      <c r="E131" s="176" t="s">
        <v>928</v>
      </c>
      <c r="F131" s="177" t="s">
        <v>929</v>
      </c>
      <c r="G131" s="178" t="s">
        <v>192</v>
      </c>
      <c r="H131" s="179">
        <v>100</v>
      </c>
      <c r="I131" s="180"/>
      <c r="J131" s="179">
        <f t="shared" si="0"/>
        <v>0</v>
      </c>
      <c r="K131" s="181"/>
      <c r="L131" s="36"/>
      <c r="M131" s="182" t="s">
        <v>1</v>
      </c>
      <c r="N131" s="183" t="s">
        <v>41</v>
      </c>
      <c r="O131" s="68"/>
      <c r="P131" s="184">
        <f t="shared" si="1"/>
        <v>0</v>
      </c>
      <c r="Q131" s="184">
        <v>0</v>
      </c>
      <c r="R131" s="184">
        <f t="shared" si="2"/>
        <v>0</v>
      </c>
      <c r="S131" s="184">
        <v>0</v>
      </c>
      <c r="T131" s="184">
        <f t="shared" si="3"/>
        <v>0</v>
      </c>
      <c r="U131" s="185" t="s">
        <v>1</v>
      </c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86" t="s">
        <v>90</v>
      </c>
      <c r="AT131" s="186" t="s">
        <v>146</v>
      </c>
      <c r="AU131" s="186" t="s">
        <v>80</v>
      </c>
      <c r="AY131" s="14" t="s">
        <v>145</v>
      </c>
      <c r="BE131" s="187">
        <f t="shared" si="4"/>
        <v>0</v>
      </c>
      <c r="BF131" s="187">
        <f t="shared" si="5"/>
        <v>0</v>
      </c>
      <c r="BG131" s="187">
        <f t="shared" si="6"/>
        <v>0</v>
      </c>
      <c r="BH131" s="187">
        <f t="shared" si="7"/>
        <v>0</v>
      </c>
      <c r="BI131" s="187">
        <f t="shared" si="8"/>
        <v>0</v>
      </c>
      <c r="BJ131" s="14" t="s">
        <v>84</v>
      </c>
      <c r="BK131" s="188">
        <f t="shared" si="9"/>
        <v>0</v>
      </c>
      <c r="BL131" s="14" t="s">
        <v>90</v>
      </c>
      <c r="BM131" s="186" t="s">
        <v>96</v>
      </c>
    </row>
    <row r="132" spans="1:65" s="11" customFormat="1" ht="25.95" customHeight="1">
      <c r="B132" s="161"/>
      <c r="C132" s="162"/>
      <c r="D132" s="163" t="s">
        <v>74</v>
      </c>
      <c r="E132" s="164" t="s">
        <v>888</v>
      </c>
      <c r="F132" s="164" t="s">
        <v>1</v>
      </c>
      <c r="G132" s="162"/>
      <c r="H132" s="162"/>
      <c r="I132" s="165"/>
      <c r="J132" s="166">
        <f>BK132</f>
        <v>0</v>
      </c>
      <c r="K132" s="162"/>
      <c r="L132" s="167"/>
      <c r="M132" s="168"/>
      <c r="N132" s="169"/>
      <c r="O132" s="169"/>
      <c r="P132" s="170">
        <f>SUM(P133:P153)</f>
        <v>0</v>
      </c>
      <c r="Q132" s="169"/>
      <c r="R132" s="170">
        <f>SUM(R133:R153)</f>
        <v>0</v>
      </c>
      <c r="S132" s="169"/>
      <c r="T132" s="170">
        <f>SUM(T133:T153)</f>
        <v>0</v>
      </c>
      <c r="U132" s="171"/>
      <c r="AR132" s="172" t="s">
        <v>80</v>
      </c>
      <c r="AT132" s="173" t="s">
        <v>74</v>
      </c>
      <c r="AU132" s="173" t="s">
        <v>75</v>
      </c>
      <c r="AY132" s="172" t="s">
        <v>145</v>
      </c>
      <c r="BK132" s="174">
        <f>SUM(BK133:BK153)</f>
        <v>0</v>
      </c>
    </row>
    <row r="133" spans="1:65" s="2" customFormat="1" ht="14.5" customHeight="1">
      <c r="A133" s="31"/>
      <c r="B133" s="32"/>
      <c r="C133" s="175" t="s">
        <v>740</v>
      </c>
      <c r="D133" s="175" t="s">
        <v>146</v>
      </c>
      <c r="E133" s="176" t="s">
        <v>930</v>
      </c>
      <c r="F133" s="177" t="s">
        <v>931</v>
      </c>
      <c r="G133" s="178" t="s">
        <v>306</v>
      </c>
      <c r="H133" s="179">
        <v>6</v>
      </c>
      <c r="I133" s="180"/>
      <c r="J133" s="179">
        <f t="shared" ref="J133:J153" si="10">ROUND(I133*H133,3)</f>
        <v>0</v>
      </c>
      <c r="K133" s="181"/>
      <c r="L133" s="36"/>
      <c r="M133" s="182" t="s">
        <v>1</v>
      </c>
      <c r="N133" s="183" t="s">
        <v>41</v>
      </c>
      <c r="O133" s="68"/>
      <c r="P133" s="184">
        <f t="shared" ref="P133:P153" si="11">O133*H133</f>
        <v>0</v>
      </c>
      <c r="Q133" s="184">
        <v>0</v>
      </c>
      <c r="R133" s="184">
        <f t="shared" ref="R133:R153" si="12">Q133*H133</f>
        <v>0</v>
      </c>
      <c r="S133" s="184">
        <v>0</v>
      </c>
      <c r="T133" s="184">
        <f t="shared" ref="T133:T153" si="13">S133*H133</f>
        <v>0</v>
      </c>
      <c r="U133" s="185" t="s">
        <v>1</v>
      </c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86" t="s">
        <v>90</v>
      </c>
      <c r="AT133" s="186" t="s">
        <v>146</v>
      </c>
      <c r="AU133" s="186" t="s">
        <v>80</v>
      </c>
      <c r="AY133" s="14" t="s">
        <v>145</v>
      </c>
      <c r="BE133" s="187">
        <f t="shared" ref="BE133:BE153" si="14">IF(N133="základná",J133,0)</f>
        <v>0</v>
      </c>
      <c r="BF133" s="187">
        <f t="shared" ref="BF133:BF153" si="15">IF(N133="znížená",J133,0)</f>
        <v>0</v>
      </c>
      <c r="BG133" s="187">
        <f t="shared" ref="BG133:BG153" si="16">IF(N133="zákl. prenesená",J133,0)</f>
        <v>0</v>
      </c>
      <c r="BH133" s="187">
        <f t="shared" ref="BH133:BH153" si="17">IF(N133="zníž. prenesená",J133,0)</f>
        <v>0</v>
      </c>
      <c r="BI133" s="187">
        <f t="shared" ref="BI133:BI153" si="18">IF(N133="nulová",J133,0)</f>
        <v>0</v>
      </c>
      <c r="BJ133" s="14" t="s">
        <v>84</v>
      </c>
      <c r="BK133" s="188">
        <f t="shared" ref="BK133:BK153" si="19">ROUND(I133*H133,3)</f>
        <v>0</v>
      </c>
      <c r="BL133" s="14" t="s">
        <v>90</v>
      </c>
      <c r="BM133" s="186" t="s">
        <v>99</v>
      </c>
    </row>
    <row r="134" spans="1:65" s="2" customFormat="1" ht="14.5" customHeight="1">
      <c r="A134" s="31"/>
      <c r="B134" s="32"/>
      <c r="C134" s="175" t="s">
        <v>853</v>
      </c>
      <c r="D134" s="175" t="s">
        <v>146</v>
      </c>
      <c r="E134" s="176" t="s">
        <v>932</v>
      </c>
      <c r="F134" s="177" t="s">
        <v>933</v>
      </c>
      <c r="G134" s="178" t="s">
        <v>306</v>
      </c>
      <c r="H134" s="179">
        <v>8</v>
      </c>
      <c r="I134" s="180"/>
      <c r="J134" s="179">
        <f t="shared" si="10"/>
        <v>0</v>
      </c>
      <c r="K134" s="181"/>
      <c r="L134" s="36"/>
      <c r="M134" s="182" t="s">
        <v>1</v>
      </c>
      <c r="N134" s="183" t="s">
        <v>41</v>
      </c>
      <c r="O134" s="68"/>
      <c r="P134" s="184">
        <f t="shared" si="11"/>
        <v>0</v>
      </c>
      <c r="Q134" s="184">
        <v>0</v>
      </c>
      <c r="R134" s="184">
        <f t="shared" si="12"/>
        <v>0</v>
      </c>
      <c r="S134" s="184">
        <v>0</v>
      </c>
      <c r="T134" s="184">
        <f t="shared" si="13"/>
        <v>0</v>
      </c>
      <c r="U134" s="185" t="s">
        <v>1</v>
      </c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86" t="s">
        <v>90</v>
      </c>
      <c r="AT134" s="186" t="s">
        <v>146</v>
      </c>
      <c r="AU134" s="186" t="s">
        <v>80</v>
      </c>
      <c r="AY134" s="14" t="s">
        <v>145</v>
      </c>
      <c r="BE134" s="187">
        <f t="shared" si="14"/>
        <v>0</v>
      </c>
      <c r="BF134" s="187">
        <f t="shared" si="15"/>
        <v>0</v>
      </c>
      <c r="BG134" s="187">
        <f t="shared" si="16"/>
        <v>0</v>
      </c>
      <c r="BH134" s="187">
        <f t="shared" si="17"/>
        <v>0</v>
      </c>
      <c r="BI134" s="187">
        <f t="shared" si="18"/>
        <v>0</v>
      </c>
      <c r="BJ134" s="14" t="s">
        <v>84</v>
      </c>
      <c r="BK134" s="188">
        <f t="shared" si="19"/>
        <v>0</v>
      </c>
      <c r="BL134" s="14" t="s">
        <v>90</v>
      </c>
      <c r="BM134" s="186" t="s">
        <v>229</v>
      </c>
    </row>
    <row r="135" spans="1:65" s="2" customFormat="1" ht="14.5" customHeight="1">
      <c r="A135" s="31"/>
      <c r="B135" s="32"/>
      <c r="C135" s="175" t="s">
        <v>280</v>
      </c>
      <c r="D135" s="175" t="s">
        <v>146</v>
      </c>
      <c r="E135" s="176" t="s">
        <v>934</v>
      </c>
      <c r="F135" s="177" t="s">
        <v>935</v>
      </c>
      <c r="G135" s="178" t="s">
        <v>192</v>
      </c>
      <c r="H135" s="179">
        <v>1</v>
      </c>
      <c r="I135" s="180"/>
      <c r="J135" s="179">
        <f t="shared" si="10"/>
        <v>0</v>
      </c>
      <c r="K135" s="181"/>
      <c r="L135" s="36"/>
      <c r="M135" s="182" t="s">
        <v>1</v>
      </c>
      <c r="N135" s="183" t="s">
        <v>41</v>
      </c>
      <c r="O135" s="68"/>
      <c r="P135" s="184">
        <f t="shared" si="11"/>
        <v>0</v>
      </c>
      <c r="Q135" s="184">
        <v>0</v>
      </c>
      <c r="R135" s="184">
        <f t="shared" si="12"/>
        <v>0</v>
      </c>
      <c r="S135" s="184">
        <v>0</v>
      </c>
      <c r="T135" s="184">
        <f t="shared" si="13"/>
        <v>0</v>
      </c>
      <c r="U135" s="185" t="s">
        <v>1</v>
      </c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86" t="s">
        <v>90</v>
      </c>
      <c r="AT135" s="186" t="s">
        <v>146</v>
      </c>
      <c r="AU135" s="186" t="s">
        <v>80</v>
      </c>
      <c r="AY135" s="14" t="s">
        <v>145</v>
      </c>
      <c r="BE135" s="187">
        <f t="shared" si="14"/>
        <v>0</v>
      </c>
      <c r="BF135" s="187">
        <f t="shared" si="15"/>
        <v>0</v>
      </c>
      <c r="BG135" s="187">
        <f t="shared" si="16"/>
        <v>0</v>
      </c>
      <c r="BH135" s="187">
        <f t="shared" si="17"/>
        <v>0</v>
      </c>
      <c r="BI135" s="187">
        <f t="shared" si="18"/>
        <v>0</v>
      </c>
      <c r="BJ135" s="14" t="s">
        <v>84</v>
      </c>
      <c r="BK135" s="188">
        <f t="shared" si="19"/>
        <v>0</v>
      </c>
      <c r="BL135" s="14" t="s">
        <v>90</v>
      </c>
      <c r="BM135" s="186" t="s">
        <v>292</v>
      </c>
    </row>
    <row r="136" spans="1:65" s="2" customFormat="1" ht="14.5" customHeight="1">
      <c r="A136" s="31"/>
      <c r="B136" s="32"/>
      <c r="C136" s="189" t="s">
        <v>283</v>
      </c>
      <c r="D136" s="189" t="s">
        <v>226</v>
      </c>
      <c r="E136" s="190" t="s">
        <v>936</v>
      </c>
      <c r="F136" s="191" t="s">
        <v>937</v>
      </c>
      <c r="G136" s="192" t="s">
        <v>192</v>
      </c>
      <c r="H136" s="193">
        <v>1</v>
      </c>
      <c r="I136" s="194"/>
      <c r="J136" s="193">
        <f t="shared" si="10"/>
        <v>0</v>
      </c>
      <c r="K136" s="195"/>
      <c r="L136" s="196"/>
      <c r="M136" s="197" t="s">
        <v>1</v>
      </c>
      <c r="N136" s="198" t="s">
        <v>41</v>
      </c>
      <c r="O136" s="68"/>
      <c r="P136" s="184">
        <f t="shared" si="11"/>
        <v>0</v>
      </c>
      <c r="Q136" s="184">
        <v>0</v>
      </c>
      <c r="R136" s="184">
        <f t="shared" si="12"/>
        <v>0</v>
      </c>
      <c r="S136" s="184">
        <v>0</v>
      </c>
      <c r="T136" s="184">
        <f t="shared" si="13"/>
        <v>0</v>
      </c>
      <c r="U136" s="185" t="s">
        <v>1</v>
      </c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86" t="s">
        <v>229</v>
      </c>
      <c r="AT136" s="186" t="s">
        <v>226</v>
      </c>
      <c r="AU136" s="186" t="s">
        <v>80</v>
      </c>
      <c r="AY136" s="14" t="s">
        <v>145</v>
      </c>
      <c r="BE136" s="187">
        <f t="shared" si="14"/>
        <v>0</v>
      </c>
      <c r="BF136" s="187">
        <f t="shared" si="15"/>
        <v>0</v>
      </c>
      <c r="BG136" s="187">
        <f t="shared" si="16"/>
        <v>0</v>
      </c>
      <c r="BH136" s="187">
        <f t="shared" si="17"/>
        <v>0</v>
      </c>
      <c r="BI136" s="187">
        <f t="shared" si="18"/>
        <v>0</v>
      </c>
      <c r="BJ136" s="14" t="s">
        <v>84</v>
      </c>
      <c r="BK136" s="188">
        <f t="shared" si="19"/>
        <v>0</v>
      </c>
      <c r="BL136" s="14" t="s">
        <v>90</v>
      </c>
      <c r="BM136" s="186" t="s">
        <v>625</v>
      </c>
    </row>
    <row r="137" spans="1:65" s="2" customFormat="1" ht="14.5" customHeight="1">
      <c r="A137" s="31"/>
      <c r="B137" s="32"/>
      <c r="C137" s="175" t="s">
        <v>249</v>
      </c>
      <c r="D137" s="175" t="s">
        <v>146</v>
      </c>
      <c r="E137" s="176" t="s">
        <v>938</v>
      </c>
      <c r="F137" s="177" t="s">
        <v>939</v>
      </c>
      <c r="G137" s="178" t="s">
        <v>192</v>
      </c>
      <c r="H137" s="179">
        <v>2</v>
      </c>
      <c r="I137" s="180"/>
      <c r="J137" s="179">
        <f t="shared" si="10"/>
        <v>0</v>
      </c>
      <c r="K137" s="181"/>
      <c r="L137" s="36"/>
      <c r="M137" s="182" t="s">
        <v>1</v>
      </c>
      <c r="N137" s="183" t="s">
        <v>41</v>
      </c>
      <c r="O137" s="68"/>
      <c r="P137" s="184">
        <f t="shared" si="11"/>
        <v>0</v>
      </c>
      <c r="Q137" s="184">
        <v>0</v>
      </c>
      <c r="R137" s="184">
        <f t="shared" si="12"/>
        <v>0</v>
      </c>
      <c r="S137" s="184">
        <v>0</v>
      </c>
      <c r="T137" s="184">
        <f t="shared" si="13"/>
        <v>0</v>
      </c>
      <c r="U137" s="185" t="s">
        <v>1</v>
      </c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86" t="s">
        <v>90</v>
      </c>
      <c r="AT137" s="186" t="s">
        <v>146</v>
      </c>
      <c r="AU137" s="186" t="s">
        <v>80</v>
      </c>
      <c r="AY137" s="14" t="s">
        <v>145</v>
      </c>
      <c r="BE137" s="187">
        <f t="shared" si="14"/>
        <v>0</v>
      </c>
      <c r="BF137" s="187">
        <f t="shared" si="15"/>
        <v>0</v>
      </c>
      <c r="BG137" s="187">
        <f t="shared" si="16"/>
        <v>0</v>
      </c>
      <c r="BH137" s="187">
        <f t="shared" si="17"/>
        <v>0</v>
      </c>
      <c r="BI137" s="187">
        <f t="shared" si="18"/>
        <v>0</v>
      </c>
      <c r="BJ137" s="14" t="s">
        <v>84</v>
      </c>
      <c r="BK137" s="188">
        <f t="shared" si="19"/>
        <v>0</v>
      </c>
      <c r="BL137" s="14" t="s">
        <v>90</v>
      </c>
      <c r="BM137" s="186" t="s">
        <v>157</v>
      </c>
    </row>
    <row r="138" spans="1:65" s="2" customFormat="1" ht="14.5" customHeight="1">
      <c r="A138" s="31"/>
      <c r="B138" s="32"/>
      <c r="C138" s="189" t="s">
        <v>828</v>
      </c>
      <c r="D138" s="189" t="s">
        <v>226</v>
      </c>
      <c r="E138" s="190" t="s">
        <v>940</v>
      </c>
      <c r="F138" s="191" t="s">
        <v>941</v>
      </c>
      <c r="G138" s="192" t="s">
        <v>192</v>
      </c>
      <c r="H138" s="193">
        <v>2</v>
      </c>
      <c r="I138" s="194"/>
      <c r="J138" s="193">
        <f t="shared" si="10"/>
        <v>0</v>
      </c>
      <c r="K138" s="195"/>
      <c r="L138" s="196"/>
      <c r="M138" s="197" t="s">
        <v>1</v>
      </c>
      <c r="N138" s="198" t="s">
        <v>41</v>
      </c>
      <c r="O138" s="68"/>
      <c r="P138" s="184">
        <f t="shared" si="11"/>
        <v>0</v>
      </c>
      <c r="Q138" s="184">
        <v>0</v>
      </c>
      <c r="R138" s="184">
        <f t="shared" si="12"/>
        <v>0</v>
      </c>
      <c r="S138" s="184">
        <v>0</v>
      </c>
      <c r="T138" s="184">
        <f t="shared" si="13"/>
        <v>0</v>
      </c>
      <c r="U138" s="185" t="s">
        <v>1</v>
      </c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86" t="s">
        <v>229</v>
      </c>
      <c r="AT138" s="186" t="s">
        <v>226</v>
      </c>
      <c r="AU138" s="186" t="s">
        <v>80</v>
      </c>
      <c r="AY138" s="14" t="s">
        <v>145</v>
      </c>
      <c r="BE138" s="187">
        <f t="shared" si="14"/>
        <v>0</v>
      </c>
      <c r="BF138" s="187">
        <f t="shared" si="15"/>
        <v>0</v>
      </c>
      <c r="BG138" s="187">
        <f t="shared" si="16"/>
        <v>0</v>
      </c>
      <c r="BH138" s="187">
        <f t="shared" si="17"/>
        <v>0</v>
      </c>
      <c r="BI138" s="187">
        <f t="shared" si="18"/>
        <v>0</v>
      </c>
      <c r="BJ138" s="14" t="s">
        <v>84</v>
      </c>
      <c r="BK138" s="188">
        <f t="shared" si="19"/>
        <v>0</v>
      </c>
      <c r="BL138" s="14" t="s">
        <v>90</v>
      </c>
      <c r="BM138" s="186" t="s">
        <v>161</v>
      </c>
    </row>
    <row r="139" spans="1:65" s="2" customFormat="1" ht="14.5" customHeight="1">
      <c r="A139" s="31"/>
      <c r="B139" s="32"/>
      <c r="C139" s="175" t="s">
        <v>252</v>
      </c>
      <c r="D139" s="175" t="s">
        <v>146</v>
      </c>
      <c r="E139" s="176" t="s">
        <v>942</v>
      </c>
      <c r="F139" s="177" t="s">
        <v>943</v>
      </c>
      <c r="G139" s="178" t="s">
        <v>192</v>
      </c>
      <c r="H139" s="179">
        <v>3</v>
      </c>
      <c r="I139" s="180"/>
      <c r="J139" s="179">
        <f t="shared" si="10"/>
        <v>0</v>
      </c>
      <c r="K139" s="181"/>
      <c r="L139" s="36"/>
      <c r="M139" s="182" t="s">
        <v>1</v>
      </c>
      <c r="N139" s="183" t="s">
        <v>41</v>
      </c>
      <c r="O139" s="68"/>
      <c r="P139" s="184">
        <f t="shared" si="11"/>
        <v>0</v>
      </c>
      <c r="Q139" s="184">
        <v>0</v>
      </c>
      <c r="R139" s="184">
        <f t="shared" si="12"/>
        <v>0</v>
      </c>
      <c r="S139" s="184">
        <v>0</v>
      </c>
      <c r="T139" s="184">
        <f t="shared" si="13"/>
        <v>0</v>
      </c>
      <c r="U139" s="185" t="s">
        <v>1</v>
      </c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86" t="s">
        <v>90</v>
      </c>
      <c r="AT139" s="186" t="s">
        <v>146</v>
      </c>
      <c r="AU139" s="186" t="s">
        <v>80</v>
      </c>
      <c r="AY139" s="14" t="s">
        <v>145</v>
      </c>
      <c r="BE139" s="187">
        <f t="shared" si="14"/>
        <v>0</v>
      </c>
      <c r="BF139" s="187">
        <f t="shared" si="15"/>
        <v>0</v>
      </c>
      <c r="BG139" s="187">
        <f t="shared" si="16"/>
        <v>0</v>
      </c>
      <c r="BH139" s="187">
        <f t="shared" si="17"/>
        <v>0</v>
      </c>
      <c r="BI139" s="187">
        <f t="shared" si="18"/>
        <v>0</v>
      </c>
      <c r="BJ139" s="14" t="s">
        <v>84</v>
      </c>
      <c r="BK139" s="188">
        <f t="shared" si="19"/>
        <v>0</v>
      </c>
      <c r="BL139" s="14" t="s">
        <v>90</v>
      </c>
      <c r="BM139" s="186" t="s">
        <v>164</v>
      </c>
    </row>
    <row r="140" spans="1:65" s="2" customFormat="1" ht="14.5" customHeight="1">
      <c r="A140" s="31"/>
      <c r="B140" s="32"/>
      <c r="C140" s="189" t="s">
        <v>264</v>
      </c>
      <c r="D140" s="189" t="s">
        <v>226</v>
      </c>
      <c r="E140" s="190" t="s">
        <v>944</v>
      </c>
      <c r="F140" s="191" t="s">
        <v>945</v>
      </c>
      <c r="G140" s="192" t="s">
        <v>192</v>
      </c>
      <c r="H140" s="193">
        <v>3</v>
      </c>
      <c r="I140" s="194"/>
      <c r="J140" s="193">
        <f t="shared" si="10"/>
        <v>0</v>
      </c>
      <c r="K140" s="195"/>
      <c r="L140" s="196"/>
      <c r="M140" s="197" t="s">
        <v>1</v>
      </c>
      <c r="N140" s="198" t="s">
        <v>41</v>
      </c>
      <c r="O140" s="68"/>
      <c r="P140" s="184">
        <f t="shared" si="11"/>
        <v>0</v>
      </c>
      <c r="Q140" s="184">
        <v>0</v>
      </c>
      <c r="R140" s="184">
        <f t="shared" si="12"/>
        <v>0</v>
      </c>
      <c r="S140" s="184">
        <v>0</v>
      </c>
      <c r="T140" s="184">
        <f t="shared" si="13"/>
        <v>0</v>
      </c>
      <c r="U140" s="185" t="s">
        <v>1</v>
      </c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86" t="s">
        <v>229</v>
      </c>
      <c r="AT140" s="186" t="s">
        <v>226</v>
      </c>
      <c r="AU140" s="186" t="s">
        <v>80</v>
      </c>
      <c r="AY140" s="14" t="s">
        <v>145</v>
      </c>
      <c r="BE140" s="187">
        <f t="shared" si="14"/>
        <v>0</v>
      </c>
      <c r="BF140" s="187">
        <f t="shared" si="15"/>
        <v>0</v>
      </c>
      <c r="BG140" s="187">
        <f t="shared" si="16"/>
        <v>0</v>
      </c>
      <c r="BH140" s="187">
        <f t="shared" si="17"/>
        <v>0</v>
      </c>
      <c r="BI140" s="187">
        <f t="shared" si="18"/>
        <v>0</v>
      </c>
      <c r="BJ140" s="14" t="s">
        <v>84</v>
      </c>
      <c r="BK140" s="188">
        <f t="shared" si="19"/>
        <v>0</v>
      </c>
      <c r="BL140" s="14" t="s">
        <v>90</v>
      </c>
      <c r="BM140" s="186" t="s">
        <v>635</v>
      </c>
    </row>
    <row r="141" spans="1:65" s="2" customFormat="1" ht="14.5" customHeight="1">
      <c r="A141" s="31"/>
      <c r="B141" s="32"/>
      <c r="C141" s="175" t="s">
        <v>274</v>
      </c>
      <c r="D141" s="175" t="s">
        <v>146</v>
      </c>
      <c r="E141" s="176" t="s">
        <v>946</v>
      </c>
      <c r="F141" s="177" t="s">
        <v>947</v>
      </c>
      <c r="G141" s="178" t="s">
        <v>192</v>
      </c>
      <c r="H141" s="179">
        <v>3</v>
      </c>
      <c r="I141" s="180"/>
      <c r="J141" s="179">
        <f t="shared" si="10"/>
        <v>0</v>
      </c>
      <c r="K141" s="181"/>
      <c r="L141" s="36"/>
      <c r="M141" s="182" t="s">
        <v>1</v>
      </c>
      <c r="N141" s="183" t="s">
        <v>41</v>
      </c>
      <c r="O141" s="68"/>
      <c r="P141" s="184">
        <f t="shared" si="11"/>
        <v>0</v>
      </c>
      <c r="Q141" s="184">
        <v>0</v>
      </c>
      <c r="R141" s="184">
        <f t="shared" si="12"/>
        <v>0</v>
      </c>
      <c r="S141" s="184">
        <v>0</v>
      </c>
      <c r="T141" s="184">
        <f t="shared" si="13"/>
        <v>0</v>
      </c>
      <c r="U141" s="185" t="s">
        <v>1</v>
      </c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86" t="s">
        <v>90</v>
      </c>
      <c r="AT141" s="186" t="s">
        <v>146</v>
      </c>
      <c r="AU141" s="186" t="s">
        <v>80</v>
      </c>
      <c r="AY141" s="14" t="s">
        <v>145</v>
      </c>
      <c r="BE141" s="187">
        <f t="shared" si="14"/>
        <v>0</v>
      </c>
      <c r="BF141" s="187">
        <f t="shared" si="15"/>
        <v>0</v>
      </c>
      <c r="BG141" s="187">
        <f t="shared" si="16"/>
        <v>0</v>
      </c>
      <c r="BH141" s="187">
        <f t="shared" si="17"/>
        <v>0</v>
      </c>
      <c r="BI141" s="187">
        <f t="shared" si="18"/>
        <v>0</v>
      </c>
      <c r="BJ141" s="14" t="s">
        <v>84</v>
      </c>
      <c r="BK141" s="188">
        <f t="shared" si="19"/>
        <v>0</v>
      </c>
      <c r="BL141" s="14" t="s">
        <v>90</v>
      </c>
      <c r="BM141" s="186" t="s">
        <v>651</v>
      </c>
    </row>
    <row r="142" spans="1:65" s="2" customFormat="1" ht="14.5" customHeight="1">
      <c r="A142" s="31"/>
      <c r="B142" s="32"/>
      <c r="C142" s="189" t="s">
        <v>846</v>
      </c>
      <c r="D142" s="189" t="s">
        <v>226</v>
      </c>
      <c r="E142" s="190" t="s">
        <v>948</v>
      </c>
      <c r="F142" s="191" t="s">
        <v>949</v>
      </c>
      <c r="G142" s="192" t="s">
        <v>192</v>
      </c>
      <c r="H142" s="193">
        <v>3</v>
      </c>
      <c r="I142" s="194"/>
      <c r="J142" s="193">
        <f t="shared" si="10"/>
        <v>0</v>
      </c>
      <c r="K142" s="195"/>
      <c r="L142" s="196"/>
      <c r="M142" s="197" t="s">
        <v>1</v>
      </c>
      <c r="N142" s="198" t="s">
        <v>41</v>
      </c>
      <c r="O142" s="68"/>
      <c r="P142" s="184">
        <f t="shared" si="11"/>
        <v>0</v>
      </c>
      <c r="Q142" s="184">
        <v>0</v>
      </c>
      <c r="R142" s="184">
        <f t="shared" si="12"/>
        <v>0</v>
      </c>
      <c r="S142" s="184">
        <v>0</v>
      </c>
      <c r="T142" s="184">
        <f t="shared" si="13"/>
        <v>0</v>
      </c>
      <c r="U142" s="185" t="s">
        <v>1</v>
      </c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86" t="s">
        <v>229</v>
      </c>
      <c r="AT142" s="186" t="s">
        <v>226</v>
      </c>
      <c r="AU142" s="186" t="s">
        <v>80</v>
      </c>
      <c r="AY142" s="14" t="s">
        <v>145</v>
      </c>
      <c r="BE142" s="187">
        <f t="shared" si="14"/>
        <v>0</v>
      </c>
      <c r="BF142" s="187">
        <f t="shared" si="15"/>
        <v>0</v>
      </c>
      <c r="BG142" s="187">
        <f t="shared" si="16"/>
        <v>0</v>
      </c>
      <c r="BH142" s="187">
        <f t="shared" si="17"/>
        <v>0</v>
      </c>
      <c r="BI142" s="187">
        <f t="shared" si="18"/>
        <v>0</v>
      </c>
      <c r="BJ142" s="14" t="s">
        <v>84</v>
      </c>
      <c r="BK142" s="188">
        <f t="shared" si="19"/>
        <v>0</v>
      </c>
      <c r="BL142" s="14" t="s">
        <v>90</v>
      </c>
      <c r="BM142" s="186" t="s">
        <v>638</v>
      </c>
    </row>
    <row r="143" spans="1:65" s="2" customFormat="1" ht="14.5" customHeight="1">
      <c r="A143" s="31"/>
      <c r="B143" s="32"/>
      <c r="C143" s="175" t="s">
        <v>714</v>
      </c>
      <c r="D143" s="175" t="s">
        <v>146</v>
      </c>
      <c r="E143" s="176" t="s">
        <v>950</v>
      </c>
      <c r="F143" s="177" t="s">
        <v>951</v>
      </c>
      <c r="G143" s="178" t="s">
        <v>192</v>
      </c>
      <c r="H143" s="179">
        <v>1</v>
      </c>
      <c r="I143" s="180"/>
      <c r="J143" s="179">
        <f t="shared" si="10"/>
        <v>0</v>
      </c>
      <c r="K143" s="181"/>
      <c r="L143" s="36"/>
      <c r="M143" s="182" t="s">
        <v>1</v>
      </c>
      <c r="N143" s="183" t="s">
        <v>41</v>
      </c>
      <c r="O143" s="68"/>
      <c r="P143" s="184">
        <f t="shared" si="11"/>
        <v>0</v>
      </c>
      <c r="Q143" s="184">
        <v>0</v>
      </c>
      <c r="R143" s="184">
        <f t="shared" si="12"/>
        <v>0</v>
      </c>
      <c r="S143" s="184">
        <v>0</v>
      </c>
      <c r="T143" s="184">
        <f t="shared" si="13"/>
        <v>0</v>
      </c>
      <c r="U143" s="185" t="s">
        <v>1</v>
      </c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86" t="s">
        <v>90</v>
      </c>
      <c r="AT143" s="186" t="s">
        <v>146</v>
      </c>
      <c r="AU143" s="186" t="s">
        <v>80</v>
      </c>
      <c r="AY143" s="14" t="s">
        <v>145</v>
      </c>
      <c r="BE143" s="187">
        <f t="shared" si="14"/>
        <v>0</v>
      </c>
      <c r="BF143" s="187">
        <f t="shared" si="15"/>
        <v>0</v>
      </c>
      <c r="BG143" s="187">
        <f t="shared" si="16"/>
        <v>0</v>
      </c>
      <c r="BH143" s="187">
        <f t="shared" si="17"/>
        <v>0</v>
      </c>
      <c r="BI143" s="187">
        <f t="shared" si="18"/>
        <v>0</v>
      </c>
      <c r="BJ143" s="14" t="s">
        <v>84</v>
      </c>
      <c r="BK143" s="188">
        <f t="shared" si="19"/>
        <v>0</v>
      </c>
      <c r="BL143" s="14" t="s">
        <v>90</v>
      </c>
      <c r="BM143" s="186" t="s">
        <v>167</v>
      </c>
    </row>
    <row r="144" spans="1:65" s="2" customFormat="1" ht="14.5" customHeight="1">
      <c r="A144" s="31"/>
      <c r="B144" s="32"/>
      <c r="C144" s="189" t="s">
        <v>255</v>
      </c>
      <c r="D144" s="189" t="s">
        <v>226</v>
      </c>
      <c r="E144" s="190" t="s">
        <v>952</v>
      </c>
      <c r="F144" s="191" t="s">
        <v>953</v>
      </c>
      <c r="G144" s="192" t="s">
        <v>192</v>
      </c>
      <c r="H144" s="193">
        <v>1</v>
      </c>
      <c r="I144" s="194"/>
      <c r="J144" s="193">
        <f t="shared" si="10"/>
        <v>0</v>
      </c>
      <c r="K144" s="195"/>
      <c r="L144" s="196"/>
      <c r="M144" s="197" t="s">
        <v>1</v>
      </c>
      <c r="N144" s="198" t="s">
        <v>41</v>
      </c>
      <c r="O144" s="68"/>
      <c r="P144" s="184">
        <f t="shared" si="11"/>
        <v>0</v>
      </c>
      <c r="Q144" s="184">
        <v>0</v>
      </c>
      <c r="R144" s="184">
        <f t="shared" si="12"/>
        <v>0</v>
      </c>
      <c r="S144" s="184">
        <v>0</v>
      </c>
      <c r="T144" s="184">
        <f t="shared" si="13"/>
        <v>0</v>
      </c>
      <c r="U144" s="185" t="s">
        <v>1</v>
      </c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86" t="s">
        <v>229</v>
      </c>
      <c r="AT144" s="186" t="s">
        <v>226</v>
      </c>
      <c r="AU144" s="186" t="s">
        <v>80</v>
      </c>
      <c r="AY144" s="14" t="s">
        <v>145</v>
      </c>
      <c r="BE144" s="187">
        <f t="shared" si="14"/>
        <v>0</v>
      </c>
      <c r="BF144" s="187">
        <f t="shared" si="15"/>
        <v>0</v>
      </c>
      <c r="BG144" s="187">
        <f t="shared" si="16"/>
        <v>0</v>
      </c>
      <c r="BH144" s="187">
        <f t="shared" si="17"/>
        <v>0</v>
      </c>
      <c r="BI144" s="187">
        <f t="shared" si="18"/>
        <v>0</v>
      </c>
      <c r="BJ144" s="14" t="s">
        <v>84</v>
      </c>
      <c r="BK144" s="188">
        <f t="shared" si="19"/>
        <v>0</v>
      </c>
      <c r="BL144" s="14" t="s">
        <v>90</v>
      </c>
      <c r="BM144" s="186" t="s">
        <v>170</v>
      </c>
    </row>
    <row r="145" spans="1:65" s="2" customFormat="1" ht="14.5" customHeight="1">
      <c r="A145" s="31"/>
      <c r="B145" s="32"/>
      <c r="C145" s="175" t="s">
        <v>718</v>
      </c>
      <c r="D145" s="175" t="s">
        <v>146</v>
      </c>
      <c r="E145" s="176" t="s">
        <v>954</v>
      </c>
      <c r="F145" s="177" t="s">
        <v>955</v>
      </c>
      <c r="G145" s="178" t="s">
        <v>192</v>
      </c>
      <c r="H145" s="179">
        <v>1</v>
      </c>
      <c r="I145" s="180"/>
      <c r="J145" s="179">
        <f t="shared" si="10"/>
        <v>0</v>
      </c>
      <c r="K145" s="181"/>
      <c r="L145" s="36"/>
      <c r="M145" s="182" t="s">
        <v>1</v>
      </c>
      <c r="N145" s="183" t="s">
        <v>41</v>
      </c>
      <c r="O145" s="68"/>
      <c r="P145" s="184">
        <f t="shared" si="11"/>
        <v>0</v>
      </c>
      <c r="Q145" s="184">
        <v>0</v>
      </c>
      <c r="R145" s="184">
        <f t="shared" si="12"/>
        <v>0</v>
      </c>
      <c r="S145" s="184">
        <v>0</v>
      </c>
      <c r="T145" s="184">
        <f t="shared" si="13"/>
        <v>0</v>
      </c>
      <c r="U145" s="185" t="s">
        <v>1</v>
      </c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86" t="s">
        <v>90</v>
      </c>
      <c r="AT145" s="186" t="s">
        <v>146</v>
      </c>
      <c r="AU145" s="186" t="s">
        <v>80</v>
      </c>
      <c r="AY145" s="14" t="s">
        <v>145</v>
      </c>
      <c r="BE145" s="187">
        <f t="shared" si="14"/>
        <v>0</v>
      </c>
      <c r="BF145" s="187">
        <f t="shared" si="15"/>
        <v>0</v>
      </c>
      <c r="BG145" s="187">
        <f t="shared" si="16"/>
        <v>0</v>
      </c>
      <c r="BH145" s="187">
        <f t="shared" si="17"/>
        <v>0</v>
      </c>
      <c r="BI145" s="187">
        <f t="shared" si="18"/>
        <v>0</v>
      </c>
      <c r="BJ145" s="14" t="s">
        <v>84</v>
      </c>
      <c r="BK145" s="188">
        <f t="shared" si="19"/>
        <v>0</v>
      </c>
      <c r="BL145" s="14" t="s">
        <v>90</v>
      </c>
      <c r="BM145" s="186" t="s">
        <v>173</v>
      </c>
    </row>
    <row r="146" spans="1:65" s="2" customFormat="1" ht="14.5" customHeight="1">
      <c r="A146" s="31"/>
      <c r="B146" s="32"/>
      <c r="C146" s="189" t="s">
        <v>258</v>
      </c>
      <c r="D146" s="189" t="s">
        <v>226</v>
      </c>
      <c r="E146" s="190" t="s">
        <v>956</v>
      </c>
      <c r="F146" s="191" t="s">
        <v>957</v>
      </c>
      <c r="G146" s="192" t="s">
        <v>192</v>
      </c>
      <c r="H146" s="193">
        <v>1</v>
      </c>
      <c r="I146" s="194"/>
      <c r="J146" s="193">
        <f t="shared" si="10"/>
        <v>0</v>
      </c>
      <c r="K146" s="195"/>
      <c r="L146" s="196"/>
      <c r="M146" s="197" t="s">
        <v>1</v>
      </c>
      <c r="N146" s="198" t="s">
        <v>41</v>
      </c>
      <c r="O146" s="68"/>
      <c r="P146" s="184">
        <f t="shared" si="11"/>
        <v>0</v>
      </c>
      <c r="Q146" s="184">
        <v>0</v>
      </c>
      <c r="R146" s="184">
        <f t="shared" si="12"/>
        <v>0</v>
      </c>
      <c r="S146" s="184">
        <v>0</v>
      </c>
      <c r="T146" s="184">
        <f t="shared" si="13"/>
        <v>0</v>
      </c>
      <c r="U146" s="185" t="s">
        <v>1</v>
      </c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86" t="s">
        <v>229</v>
      </c>
      <c r="AT146" s="186" t="s">
        <v>226</v>
      </c>
      <c r="AU146" s="186" t="s">
        <v>80</v>
      </c>
      <c r="AY146" s="14" t="s">
        <v>145</v>
      </c>
      <c r="BE146" s="187">
        <f t="shared" si="14"/>
        <v>0</v>
      </c>
      <c r="BF146" s="187">
        <f t="shared" si="15"/>
        <v>0</v>
      </c>
      <c r="BG146" s="187">
        <f t="shared" si="16"/>
        <v>0</v>
      </c>
      <c r="BH146" s="187">
        <f t="shared" si="17"/>
        <v>0</v>
      </c>
      <c r="BI146" s="187">
        <f t="shared" si="18"/>
        <v>0</v>
      </c>
      <c r="BJ146" s="14" t="s">
        <v>84</v>
      </c>
      <c r="BK146" s="188">
        <f t="shared" si="19"/>
        <v>0</v>
      </c>
      <c r="BL146" s="14" t="s">
        <v>90</v>
      </c>
      <c r="BM146" s="186" t="s">
        <v>7</v>
      </c>
    </row>
    <row r="147" spans="1:65" s="2" customFormat="1" ht="14.5" customHeight="1">
      <c r="A147" s="31"/>
      <c r="B147" s="32"/>
      <c r="C147" s="175" t="s">
        <v>721</v>
      </c>
      <c r="D147" s="175" t="s">
        <v>146</v>
      </c>
      <c r="E147" s="176" t="s">
        <v>958</v>
      </c>
      <c r="F147" s="177" t="s">
        <v>959</v>
      </c>
      <c r="G147" s="178" t="s">
        <v>192</v>
      </c>
      <c r="H147" s="179">
        <v>3</v>
      </c>
      <c r="I147" s="180"/>
      <c r="J147" s="179">
        <f t="shared" si="10"/>
        <v>0</v>
      </c>
      <c r="K147" s="181"/>
      <c r="L147" s="36"/>
      <c r="M147" s="182" t="s">
        <v>1</v>
      </c>
      <c r="N147" s="183" t="s">
        <v>41</v>
      </c>
      <c r="O147" s="68"/>
      <c r="P147" s="184">
        <f t="shared" si="11"/>
        <v>0</v>
      </c>
      <c r="Q147" s="184">
        <v>0</v>
      </c>
      <c r="R147" s="184">
        <f t="shared" si="12"/>
        <v>0</v>
      </c>
      <c r="S147" s="184">
        <v>0</v>
      </c>
      <c r="T147" s="184">
        <f t="shared" si="13"/>
        <v>0</v>
      </c>
      <c r="U147" s="185" t="s">
        <v>1</v>
      </c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86" t="s">
        <v>90</v>
      </c>
      <c r="AT147" s="186" t="s">
        <v>146</v>
      </c>
      <c r="AU147" s="186" t="s">
        <v>80</v>
      </c>
      <c r="AY147" s="14" t="s">
        <v>145</v>
      </c>
      <c r="BE147" s="187">
        <f t="shared" si="14"/>
        <v>0</v>
      </c>
      <c r="BF147" s="187">
        <f t="shared" si="15"/>
        <v>0</v>
      </c>
      <c r="BG147" s="187">
        <f t="shared" si="16"/>
        <v>0</v>
      </c>
      <c r="BH147" s="187">
        <f t="shared" si="17"/>
        <v>0</v>
      </c>
      <c r="BI147" s="187">
        <f t="shared" si="18"/>
        <v>0</v>
      </c>
      <c r="BJ147" s="14" t="s">
        <v>84</v>
      </c>
      <c r="BK147" s="188">
        <f t="shared" si="19"/>
        <v>0</v>
      </c>
      <c r="BL147" s="14" t="s">
        <v>90</v>
      </c>
      <c r="BM147" s="186" t="s">
        <v>669</v>
      </c>
    </row>
    <row r="148" spans="1:65" s="2" customFormat="1" ht="14.5" customHeight="1">
      <c r="A148" s="31"/>
      <c r="B148" s="32"/>
      <c r="C148" s="189" t="s">
        <v>261</v>
      </c>
      <c r="D148" s="189" t="s">
        <v>226</v>
      </c>
      <c r="E148" s="190" t="s">
        <v>960</v>
      </c>
      <c r="F148" s="191" t="s">
        <v>961</v>
      </c>
      <c r="G148" s="192" t="s">
        <v>192</v>
      </c>
      <c r="H148" s="193">
        <v>3</v>
      </c>
      <c r="I148" s="194"/>
      <c r="J148" s="193">
        <f t="shared" si="10"/>
        <v>0</v>
      </c>
      <c r="K148" s="195"/>
      <c r="L148" s="196"/>
      <c r="M148" s="197" t="s">
        <v>1</v>
      </c>
      <c r="N148" s="198" t="s">
        <v>41</v>
      </c>
      <c r="O148" s="68"/>
      <c r="P148" s="184">
        <f t="shared" si="11"/>
        <v>0</v>
      </c>
      <c r="Q148" s="184">
        <v>0</v>
      </c>
      <c r="R148" s="184">
        <f t="shared" si="12"/>
        <v>0</v>
      </c>
      <c r="S148" s="184">
        <v>0</v>
      </c>
      <c r="T148" s="184">
        <f t="shared" si="13"/>
        <v>0</v>
      </c>
      <c r="U148" s="185" t="s">
        <v>1</v>
      </c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86" t="s">
        <v>229</v>
      </c>
      <c r="AT148" s="186" t="s">
        <v>226</v>
      </c>
      <c r="AU148" s="186" t="s">
        <v>80</v>
      </c>
      <c r="AY148" s="14" t="s">
        <v>145</v>
      </c>
      <c r="BE148" s="187">
        <f t="shared" si="14"/>
        <v>0</v>
      </c>
      <c r="BF148" s="187">
        <f t="shared" si="15"/>
        <v>0</v>
      </c>
      <c r="BG148" s="187">
        <f t="shared" si="16"/>
        <v>0</v>
      </c>
      <c r="BH148" s="187">
        <f t="shared" si="17"/>
        <v>0</v>
      </c>
      <c r="BI148" s="187">
        <f t="shared" si="18"/>
        <v>0</v>
      </c>
      <c r="BJ148" s="14" t="s">
        <v>84</v>
      </c>
      <c r="BK148" s="188">
        <f t="shared" si="19"/>
        <v>0</v>
      </c>
      <c r="BL148" s="14" t="s">
        <v>90</v>
      </c>
      <c r="BM148" s="186" t="s">
        <v>180</v>
      </c>
    </row>
    <row r="149" spans="1:65" s="2" customFormat="1" ht="14.5" customHeight="1">
      <c r="A149" s="31"/>
      <c r="B149" s="32"/>
      <c r="C149" s="175" t="s">
        <v>728</v>
      </c>
      <c r="D149" s="175" t="s">
        <v>146</v>
      </c>
      <c r="E149" s="176" t="s">
        <v>962</v>
      </c>
      <c r="F149" s="177" t="s">
        <v>963</v>
      </c>
      <c r="G149" s="178" t="s">
        <v>192</v>
      </c>
      <c r="H149" s="179">
        <v>1</v>
      </c>
      <c r="I149" s="180"/>
      <c r="J149" s="179">
        <f t="shared" si="10"/>
        <v>0</v>
      </c>
      <c r="K149" s="181"/>
      <c r="L149" s="36"/>
      <c r="M149" s="182" t="s">
        <v>1</v>
      </c>
      <c r="N149" s="183" t="s">
        <v>41</v>
      </c>
      <c r="O149" s="68"/>
      <c r="P149" s="184">
        <f t="shared" si="11"/>
        <v>0</v>
      </c>
      <c r="Q149" s="184">
        <v>0</v>
      </c>
      <c r="R149" s="184">
        <f t="shared" si="12"/>
        <v>0</v>
      </c>
      <c r="S149" s="184">
        <v>0</v>
      </c>
      <c r="T149" s="184">
        <f t="shared" si="13"/>
        <v>0</v>
      </c>
      <c r="U149" s="185" t="s">
        <v>1</v>
      </c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86" t="s">
        <v>90</v>
      </c>
      <c r="AT149" s="186" t="s">
        <v>146</v>
      </c>
      <c r="AU149" s="186" t="s">
        <v>80</v>
      </c>
      <c r="AY149" s="14" t="s">
        <v>145</v>
      </c>
      <c r="BE149" s="187">
        <f t="shared" si="14"/>
        <v>0</v>
      </c>
      <c r="BF149" s="187">
        <f t="shared" si="15"/>
        <v>0</v>
      </c>
      <c r="BG149" s="187">
        <f t="shared" si="16"/>
        <v>0</v>
      </c>
      <c r="BH149" s="187">
        <f t="shared" si="17"/>
        <v>0</v>
      </c>
      <c r="BI149" s="187">
        <f t="shared" si="18"/>
        <v>0</v>
      </c>
      <c r="BJ149" s="14" t="s">
        <v>84</v>
      </c>
      <c r="BK149" s="188">
        <f t="shared" si="19"/>
        <v>0</v>
      </c>
      <c r="BL149" s="14" t="s">
        <v>90</v>
      </c>
      <c r="BM149" s="186" t="s">
        <v>183</v>
      </c>
    </row>
    <row r="150" spans="1:65" s="2" customFormat="1" ht="14.5" customHeight="1">
      <c r="A150" s="31"/>
      <c r="B150" s="32"/>
      <c r="C150" s="189" t="s">
        <v>267</v>
      </c>
      <c r="D150" s="189" t="s">
        <v>226</v>
      </c>
      <c r="E150" s="190" t="s">
        <v>964</v>
      </c>
      <c r="F150" s="191" t="s">
        <v>965</v>
      </c>
      <c r="G150" s="192" t="s">
        <v>192</v>
      </c>
      <c r="H150" s="193">
        <v>1</v>
      </c>
      <c r="I150" s="194"/>
      <c r="J150" s="193">
        <f t="shared" si="10"/>
        <v>0</v>
      </c>
      <c r="K150" s="195"/>
      <c r="L150" s="196"/>
      <c r="M150" s="197" t="s">
        <v>1</v>
      </c>
      <c r="N150" s="198" t="s">
        <v>41</v>
      </c>
      <c r="O150" s="68"/>
      <c r="P150" s="184">
        <f t="shared" si="11"/>
        <v>0</v>
      </c>
      <c r="Q150" s="184">
        <v>0</v>
      </c>
      <c r="R150" s="184">
        <f t="shared" si="12"/>
        <v>0</v>
      </c>
      <c r="S150" s="184">
        <v>0</v>
      </c>
      <c r="T150" s="184">
        <f t="shared" si="13"/>
        <v>0</v>
      </c>
      <c r="U150" s="185" t="s">
        <v>1</v>
      </c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86" t="s">
        <v>229</v>
      </c>
      <c r="AT150" s="186" t="s">
        <v>226</v>
      </c>
      <c r="AU150" s="186" t="s">
        <v>80</v>
      </c>
      <c r="AY150" s="14" t="s">
        <v>145</v>
      </c>
      <c r="BE150" s="187">
        <f t="shared" si="14"/>
        <v>0</v>
      </c>
      <c r="BF150" s="187">
        <f t="shared" si="15"/>
        <v>0</v>
      </c>
      <c r="BG150" s="187">
        <f t="shared" si="16"/>
        <v>0</v>
      </c>
      <c r="BH150" s="187">
        <f t="shared" si="17"/>
        <v>0</v>
      </c>
      <c r="BI150" s="187">
        <f t="shared" si="18"/>
        <v>0</v>
      </c>
      <c r="BJ150" s="14" t="s">
        <v>84</v>
      </c>
      <c r="BK150" s="188">
        <f t="shared" si="19"/>
        <v>0</v>
      </c>
      <c r="BL150" s="14" t="s">
        <v>90</v>
      </c>
      <c r="BM150" s="186" t="s">
        <v>186</v>
      </c>
    </row>
    <row r="151" spans="1:65" s="2" customFormat="1" ht="14.5" customHeight="1">
      <c r="A151" s="31"/>
      <c r="B151" s="32"/>
      <c r="C151" s="175" t="s">
        <v>732</v>
      </c>
      <c r="D151" s="175" t="s">
        <v>146</v>
      </c>
      <c r="E151" s="176" t="s">
        <v>966</v>
      </c>
      <c r="F151" s="177" t="s">
        <v>967</v>
      </c>
      <c r="G151" s="178" t="s">
        <v>192</v>
      </c>
      <c r="H151" s="179">
        <v>1</v>
      </c>
      <c r="I151" s="180"/>
      <c r="J151" s="179">
        <f t="shared" si="10"/>
        <v>0</v>
      </c>
      <c r="K151" s="181"/>
      <c r="L151" s="36"/>
      <c r="M151" s="182" t="s">
        <v>1</v>
      </c>
      <c r="N151" s="183" t="s">
        <v>41</v>
      </c>
      <c r="O151" s="68"/>
      <c r="P151" s="184">
        <f t="shared" si="11"/>
        <v>0</v>
      </c>
      <c r="Q151" s="184">
        <v>0</v>
      </c>
      <c r="R151" s="184">
        <f t="shared" si="12"/>
        <v>0</v>
      </c>
      <c r="S151" s="184">
        <v>0</v>
      </c>
      <c r="T151" s="184">
        <f t="shared" si="13"/>
        <v>0</v>
      </c>
      <c r="U151" s="185" t="s">
        <v>1</v>
      </c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86" t="s">
        <v>90</v>
      </c>
      <c r="AT151" s="186" t="s">
        <v>146</v>
      </c>
      <c r="AU151" s="186" t="s">
        <v>80</v>
      </c>
      <c r="AY151" s="14" t="s">
        <v>145</v>
      </c>
      <c r="BE151" s="187">
        <f t="shared" si="14"/>
        <v>0</v>
      </c>
      <c r="BF151" s="187">
        <f t="shared" si="15"/>
        <v>0</v>
      </c>
      <c r="BG151" s="187">
        <f t="shared" si="16"/>
        <v>0</v>
      </c>
      <c r="BH151" s="187">
        <f t="shared" si="17"/>
        <v>0</v>
      </c>
      <c r="BI151" s="187">
        <f t="shared" si="18"/>
        <v>0</v>
      </c>
      <c r="BJ151" s="14" t="s">
        <v>84</v>
      </c>
      <c r="BK151" s="188">
        <f t="shared" si="19"/>
        <v>0</v>
      </c>
      <c r="BL151" s="14" t="s">
        <v>90</v>
      </c>
      <c r="BM151" s="186" t="s">
        <v>681</v>
      </c>
    </row>
    <row r="152" spans="1:65" s="2" customFormat="1" ht="14.5" customHeight="1">
      <c r="A152" s="31"/>
      <c r="B152" s="32"/>
      <c r="C152" s="189" t="s">
        <v>840</v>
      </c>
      <c r="D152" s="189" t="s">
        <v>226</v>
      </c>
      <c r="E152" s="190" t="s">
        <v>968</v>
      </c>
      <c r="F152" s="191" t="s">
        <v>969</v>
      </c>
      <c r="G152" s="192" t="s">
        <v>192</v>
      </c>
      <c r="H152" s="193">
        <v>1</v>
      </c>
      <c r="I152" s="194"/>
      <c r="J152" s="193">
        <f t="shared" si="10"/>
        <v>0</v>
      </c>
      <c r="K152" s="195"/>
      <c r="L152" s="196"/>
      <c r="M152" s="197" t="s">
        <v>1</v>
      </c>
      <c r="N152" s="198" t="s">
        <v>41</v>
      </c>
      <c r="O152" s="68"/>
      <c r="P152" s="184">
        <f t="shared" si="11"/>
        <v>0</v>
      </c>
      <c r="Q152" s="184">
        <v>0</v>
      </c>
      <c r="R152" s="184">
        <f t="shared" si="12"/>
        <v>0</v>
      </c>
      <c r="S152" s="184">
        <v>0</v>
      </c>
      <c r="T152" s="184">
        <f t="shared" si="13"/>
        <v>0</v>
      </c>
      <c r="U152" s="185" t="s">
        <v>1</v>
      </c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86" t="s">
        <v>229</v>
      </c>
      <c r="AT152" s="186" t="s">
        <v>226</v>
      </c>
      <c r="AU152" s="186" t="s">
        <v>80</v>
      </c>
      <c r="AY152" s="14" t="s">
        <v>145</v>
      </c>
      <c r="BE152" s="187">
        <f t="shared" si="14"/>
        <v>0</v>
      </c>
      <c r="BF152" s="187">
        <f t="shared" si="15"/>
        <v>0</v>
      </c>
      <c r="BG152" s="187">
        <f t="shared" si="16"/>
        <v>0</v>
      </c>
      <c r="BH152" s="187">
        <f t="shared" si="17"/>
        <v>0</v>
      </c>
      <c r="BI152" s="187">
        <f t="shared" si="18"/>
        <v>0</v>
      </c>
      <c r="BJ152" s="14" t="s">
        <v>84</v>
      </c>
      <c r="BK152" s="188">
        <f t="shared" si="19"/>
        <v>0</v>
      </c>
      <c r="BL152" s="14" t="s">
        <v>90</v>
      </c>
      <c r="BM152" s="186" t="s">
        <v>189</v>
      </c>
    </row>
    <row r="153" spans="1:65" s="2" customFormat="1" ht="24.25" customHeight="1">
      <c r="A153" s="31"/>
      <c r="B153" s="32"/>
      <c r="C153" s="175" t="s">
        <v>277</v>
      </c>
      <c r="D153" s="175" t="s">
        <v>146</v>
      </c>
      <c r="E153" s="176" t="s">
        <v>970</v>
      </c>
      <c r="F153" s="177" t="s">
        <v>971</v>
      </c>
      <c r="G153" s="178" t="s">
        <v>365</v>
      </c>
      <c r="H153" s="180"/>
      <c r="I153" s="180"/>
      <c r="J153" s="179">
        <f t="shared" si="10"/>
        <v>0</v>
      </c>
      <c r="K153" s="181"/>
      <c r="L153" s="36"/>
      <c r="M153" s="182" t="s">
        <v>1</v>
      </c>
      <c r="N153" s="183" t="s">
        <v>41</v>
      </c>
      <c r="O153" s="68"/>
      <c r="P153" s="184">
        <f t="shared" si="11"/>
        <v>0</v>
      </c>
      <c r="Q153" s="184">
        <v>0</v>
      </c>
      <c r="R153" s="184">
        <f t="shared" si="12"/>
        <v>0</v>
      </c>
      <c r="S153" s="184">
        <v>0</v>
      </c>
      <c r="T153" s="184">
        <f t="shared" si="13"/>
        <v>0</v>
      </c>
      <c r="U153" s="185" t="s">
        <v>1</v>
      </c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86" t="s">
        <v>90</v>
      </c>
      <c r="AT153" s="186" t="s">
        <v>146</v>
      </c>
      <c r="AU153" s="186" t="s">
        <v>80</v>
      </c>
      <c r="AY153" s="14" t="s">
        <v>145</v>
      </c>
      <c r="BE153" s="187">
        <f t="shared" si="14"/>
        <v>0</v>
      </c>
      <c r="BF153" s="187">
        <f t="shared" si="15"/>
        <v>0</v>
      </c>
      <c r="BG153" s="187">
        <f t="shared" si="16"/>
        <v>0</v>
      </c>
      <c r="BH153" s="187">
        <f t="shared" si="17"/>
        <v>0</v>
      </c>
      <c r="BI153" s="187">
        <f t="shared" si="18"/>
        <v>0</v>
      </c>
      <c r="BJ153" s="14" t="s">
        <v>84</v>
      </c>
      <c r="BK153" s="188">
        <f t="shared" si="19"/>
        <v>0</v>
      </c>
      <c r="BL153" s="14" t="s">
        <v>90</v>
      </c>
      <c r="BM153" s="186" t="s">
        <v>193</v>
      </c>
    </row>
    <row r="154" spans="1:65" s="11" customFormat="1" ht="25.95" customHeight="1">
      <c r="B154" s="161"/>
      <c r="C154" s="162"/>
      <c r="D154" s="163" t="s">
        <v>74</v>
      </c>
      <c r="E154" s="164" t="s">
        <v>888</v>
      </c>
      <c r="F154" s="164" t="s">
        <v>1</v>
      </c>
      <c r="G154" s="162"/>
      <c r="H154" s="162"/>
      <c r="I154" s="165"/>
      <c r="J154" s="166">
        <f>BK154</f>
        <v>0</v>
      </c>
      <c r="K154" s="162"/>
      <c r="L154" s="167"/>
      <c r="M154" s="168"/>
      <c r="N154" s="169"/>
      <c r="O154" s="169"/>
      <c r="P154" s="170">
        <f>P155</f>
        <v>0</v>
      </c>
      <c r="Q154" s="169"/>
      <c r="R154" s="170">
        <f>R155</f>
        <v>0</v>
      </c>
      <c r="S154" s="169"/>
      <c r="T154" s="170">
        <f>T155</f>
        <v>0</v>
      </c>
      <c r="U154" s="171"/>
      <c r="AR154" s="172" t="s">
        <v>80</v>
      </c>
      <c r="AT154" s="173" t="s">
        <v>74</v>
      </c>
      <c r="AU154" s="173" t="s">
        <v>75</v>
      </c>
      <c r="AY154" s="172" t="s">
        <v>145</v>
      </c>
      <c r="BK154" s="174">
        <f>BK155</f>
        <v>0</v>
      </c>
    </row>
    <row r="155" spans="1:65" s="2" customFormat="1" ht="24.25" customHeight="1">
      <c r="A155" s="31"/>
      <c r="B155" s="32"/>
      <c r="C155" s="175" t="s">
        <v>746</v>
      </c>
      <c r="D155" s="175" t="s">
        <v>146</v>
      </c>
      <c r="E155" s="176" t="s">
        <v>972</v>
      </c>
      <c r="F155" s="177" t="s">
        <v>973</v>
      </c>
      <c r="G155" s="178" t="s">
        <v>974</v>
      </c>
      <c r="H155" s="179">
        <v>1</v>
      </c>
      <c r="I155" s="180"/>
      <c r="J155" s="179">
        <f>ROUND(I155*H155,3)</f>
        <v>0</v>
      </c>
      <c r="K155" s="181"/>
      <c r="L155" s="36"/>
      <c r="M155" s="182" t="s">
        <v>1</v>
      </c>
      <c r="N155" s="183" t="s">
        <v>41</v>
      </c>
      <c r="O155" s="68"/>
      <c r="P155" s="184">
        <f>O155*H155</f>
        <v>0</v>
      </c>
      <c r="Q155" s="184">
        <v>0</v>
      </c>
      <c r="R155" s="184">
        <f>Q155*H155</f>
        <v>0</v>
      </c>
      <c r="S155" s="184">
        <v>0</v>
      </c>
      <c r="T155" s="184">
        <f>S155*H155</f>
        <v>0</v>
      </c>
      <c r="U155" s="185" t="s">
        <v>1</v>
      </c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86" t="s">
        <v>90</v>
      </c>
      <c r="AT155" s="186" t="s">
        <v>146</v>
      </c>
      <c r="AU155" s="186" t="s">
        <v>80</v>
      </c>
      <c r="AY155" s="14" t="s">
        <v>145</v>
      </c>
      <c r="BE155" s="187">
        <f>IF(N155="základná",J155,0)</f>
        <v>0</v>
      </c>
      <c r="BF155" s="187">
        <f>IF(N155="znížená",J155,0)</f>
        <v>0</v>
      </c>
      <c r="BG155" s="187">
        <f>IF(N155="zákl. prenesená",J155,0)</f>
        <v>0</v>
      </c>
      <c r="BH155" s="187">
        <f>IF(N155="zníž. prenesená",J155,0)</f>
        <v>0</v>
      </c>
      <c r="BI155" s="187">
        <f>IF(N155="nulová",J155,0)</f>
        <v>0</v>
      </c>
      <c r="BJ155" s="14" t="s">
        <v>84</v>
      </c>
      <c r="BK155" s="188">
        <f>ROUND(I155*H155,3)</f>
        <v>0</v>
      </c>
      <c r="BL155" s="14" t="s">
        <v>90</v>
      </c>
      <c r="BM155" s="186" t="s">
        <v>196</v>
      </c>
    </row>
    <row r="156" spans="1:65" s="11" customFormat="1" ht="25.95" customHeight="1">
      <c r="B156" s="161"/>
      <c r="C156" s="162"/>
      <c r="D156" s="163" t="s">
        <v>74</v>
      </c>
      <c r="E156" s="164" t="s">
        <v>888</v>
      </c>
      <c r="F156" s="164" t="s">
        <v>1</v>
      </c>
      <c r="G156" s="162"/>
      <c r="H156" s="162"/>
      <c r="I156" s="165"/>
      <c r="J156" s="166">
        <f>BK156</f>
        <v>0</v>
      </c>
      <c r="K156" s="162"/>
      <c r="L156" s="167"/>
      <c r="M156" s="168"/>
      <c r="N156" s="169"/>
      <c r="O156" s="169"/>
      <c r="P156" s="170">
        <f>SUM(P157:P160)</f>
        <v>0</v>
      </c>
      <c r="Q156" s="169"/>
      <c r="R156" s="170">
        <f>SUM(R157:R160)</f>
        <v>0</v>
      </c>
      <c r="S156" s="169"/>
      <c r="T156" s="170">
        <f>SUM(T157:T160)</f>
        <v>0</v>
      </c>
      <c r="U156" s="171"/>
      <c r="AR156" s="172" t="s">
        <v>80</v>
      </c>
      <c r="AT156" s="173" t="s">
        <v>74</v>
      </c>
      <c r="AU156" s="173" t="s">
        <v>75</v>
      </c>
      <c r="AY156" s="172" t="s">
        <v>145</v>
      </c>
      <c r="BK156" s="174">
        <f>SUM(BK157:BK160)</f>
        <v>0</v>
      </c>
    </row>
    <row r="157" spans="1:65" s="2" customFormat="1" ht="24.25" customHeight="1">
      <c r="A157" s="31"/>
      <c r="B157" s="32"/>
      <c r="C157" s="175" t="s">
        <v>80</v>
      </c>
      <c r="D157" s="175" t="s">
        <v>146</v>
      </c>
      <c r="E157" s="176" t="s">
        <v>975</v>
      </c>
      <c r="F157" s="177" t="s">
        <v>976</v>
      </c>
      <c r="G157" s="178" t="s">
        <v>192</v>
      </c>
      <c r="H157" s="179">
        <v>1</v>
      </c>
      <c r="I157" s="180"/>
      <c r="J157" s="179">
        <f>ROUND(I157*H157,3)</f>
        <v>0</v>
      </c>
      <c r="K157" s="181"/>
      <c r="L157" s="36"/>
      <c r="M157" s="182" t="s">
        <v>1</v>
      </c>
      <c r="N157" s="183" t="s">
        <v>41</v>
      </c>
      <c r="O157" s="68"/>
      <c r="P157" s="184">
        <f>O157*H157</f>
        <v>0</v>
      </c>
      <c r="Q157" s="184">
        <v>0</v>
      </c>
      <c r="R157" s="184">
        <f>Q157*H157</f>
        <v>0</v>
      </c>
      <c r="S157" s="184">
        <v>0</v>
      </c>
      <c r="T157" s="184">
        <f>S157*H157</f>
        <v>0</v>
      </c>
      <c r="U157" s="185" t="s">
        <v>1</v>
      </c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86" t="s">
        <v>90</v>
      </c>
      <c r="AT157" s="186" t="s">
        <v>146</v>
      </c>
      <c r="AU157" s="186" t="s">
        <v>80</v>
      </c>
      <c r="AY157" s="14" t="s">
        <v>145</v>
      </c>
      <c r="BE157" s="187">
        <f>IF(N157="základná",J157,0)</f>
        <v>0</v>
      </c>
      <c r="BF157" s="187">
        <f>IF(N157="znížená",J157,0)</f>
        <v>0</v>
      </c>
      <c r="BG157" s="187">
        <f>IF(N157="zákl. prenesená",J157,0)</f>
        <v>0</v>
      </c>
      <c r="BH157" s="187">
        <f>IF(N157="zníž. prenesená",J157,0)</f>
        <v>0</v>
      </c>
      <c r="BI157" s="187">
        <f>IF(N157="nulová",J157,0)</f>
        <v>0</v>
      </c>
      <c r="BJ157" s="14" t="s">
        <v>84</v>
      </c>
      <c r="BK157" s="188">
        <f>ROUND(I157*H157,3)</f>
        <v>0</v>
      </c>
      <c r="BL157" s="14" t="s">
        <v>90</v>
      </c>
      <c r="BM157" s="186" t="s">
        <v>694</v>
      </c>
    </row>
    <row r="158" spans="1:65" s="2" customFormat="1" ht="14.5" customHeight="1">
      <c r="A158" s="31"/>
      <c r="B158" s="32"/>
      <c r="C158" s="189" t="s">
        <v>84</v>
      </c>
      <c r="D158" s="189" t="s">
        <v>226</v>
      </c>
      <c r="E158" s="190" t="s">
        <v>977</v>
      </c>
      <c r="F158" s="191" t="s">
        <v>978</v>
      </c>
      <c r="G158" s="192" t="s">
        <v>192</v>
      </c>
      <c r="H158" s="193">
        <v>1</v>
      </c>
      <c r="I158" s="194"/>
      <c r="J158" s="193">
        <f>ROUND(I158*H158,3)</f>
        <v>0</v>
      </c>
      <c r="K158" s="195"/>
      <c r="L158" s="196"/>
      <c r="M158" s="197" t="s">
        <v>1</v>
      </c>
      <c r="N158" s="198" t="s">
        <v>41</v>
      </c>
      <c r="O158" s="68"/>
      <c r="P158" s="184">
        <f>O158*H158</f>
        <v>0</v>
      </c>
      <c r="Q158" s="184">
        <v>0</v>
      </c>
      <c r="R158" s="184">
        <f>Q158*H158</f>
        <v>0</v>
      </c>
      <c r="S158" s="184">
        <v>0</v>
      </c>
      <c r="T158" s="184">
        <f>S158*H158</f>
        <v>0</v>
      </c>
      <c r="U158" s="185" t="s">
        <v>1</v>
      </c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86" t="s">
        <v>229</v>
      </c>
      <c r="AT158" s="186" t="s">
        <v>226</v>
      </c>
      <c r="AU158" s="186" t="s">
        <v>80</v>
      </c>
      <c r="AY158" s="14" t="s">
        <v>145</v>
      </c>
      <c r="BE158" s="187">
        <f>IF(N158="základná",J158,0)</f>
        <v>0</v>
      </c>
      <c r="BF158" s="187">
        <f>IF(N158="znížená",J158,0)</f>
        <v>0</v>
      </c>
      <c r="BG158" s="187">
        <f>IF(N158="zákl. prenesená",J158,0)</f>
        <v>0</v>
      </c>
      <c r="BH158" s="187">
        <f>IF(N158="zníž. prenesená",J158,0)</f>
        <v>0</v>
      </c>
      <c r="BI158" s="187">
        <f>IF(N158="nulová",J158,0)</f>
        <v>0</v>
      </c>
      <c r="BJ158" s="14" t="s">
        <v>84</v>
      </c>
      <c r="BK158" s="188">
        <f>ROUND(I158*H158,3)</f>
        <v>0</v>
      </c>
      <c r="BL158" s="14" t="s">
        <v>90</v>
      </c>
      <c r="BM158" s="186" t="s">
        <v>654</v>
      </c>
    </row>
    <row r="159" spans="1:65" s="2" customFormat="1" ht="24.25" customHeight="1">
      <c r="A159" s="31"/>
      <c r="B159" s="32"/>
      <c r="C159" s="175" t="s">
        <v>93</v>
      </c>
      <c r="D159" s="175" t="s">
        <v>146</v>
      </c>
      <c r="E159" s="176" t="s">
        <v>979</v>
      </c>
      <c r="F159" s="177" t="s">
        <v>980</v>
      </c>
      <c r="G159" s="178" t="s">
        <v>974</v>
      </c>
      <c r="H159" s="179">
        <v>1</v>
      </c>
      <c r="I159" s="180"/>
      <c r="J159" s="179">
        <f>ROUND(I159*H159,3)</f>
        <v>0</v>
      </c>
      <c r="K159" s="181"/>
      <c r="L159" s="36"/>
      <c r="M159" s="182" t="s">
        <v>1</v>
      </c>
      <c r="N159" s="183" t="s">
        <v>41</v>
      </c>
      <c r="O159" s="68"/>
      <c r="P159" s="184">
        <f>O159*H159</f>
        <v>0</v>
      </c>
      <c r="Q159" s="184">
        <v>0</v>
      </c>
      <c r="R159" s="184">
        <f>Q159*H159</f>
        <v>0</v>
      </c>
      <c r="S159" s="184">
        <v>0</v>
      </c>
      <c r="T159" s="184">
        <f>S159*H159</f>
        <v>0</v>
      </c>
      <c r="U159" s="185" t="s">
        <v>1</v>
      </c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86" t="s">
        <v>90</v>
      </c>
      <c r="AT159" s="186" t="s">
        <v>146</v>
      </c>
      <c r="AU159" s="186" t="s">
        <v>80</v>
      </c>
      <c r="AY159" s="14" t="s">
        <v>145</v>
      </c>
      <c r="BE159" s="187">
        <f>IF(N159="základná",J159,0)</f>
        <v>0</v>
      </c>
      <c r="BF159" s="187">
        <f>IF(N159="znížená",J159,0)</f>
        <v>0</v>
      </c>
      <c r="BG159" s="187">
        <f>IF(N159="zákl. prenesená",J159,0)</f>
        <v>0</v>
      </c>
      <c r="BH159" s="187">
        <f>IF(N159="zníž. prenesená",J159,0)</f>
        <v>0</v>
      </c>
      <c r="BI159" s="187">
        <f>IF(N159="nulová",J159,0)</f>
        <v>0</v>
      </c>
      <c r="BJ159" s="14" t="s">
        <v>84</v>
      </c>
      <c r="BK159" s="188">
        <f>ROUND(I159*H159,3)</f>
        <v>0</v>
      </c>
      <c r="BL159" s="14" t="s">
        <v>90</v>
      </c>
      <c r="BM159" s="186" t="s">
        <v>699</v>
      </c>
    </row>
    <row r="160" spans="1:65" s="2" customFormat="1" ht="24.25" customHeight="1">
      <c r="A160" s="31"/>
      <c r="B160" s="32"/>
      <c r="C160" s="175" t="s">
        <v>90</v>
      </c>
      <c r="D160" s="175" t="s">
        <v>146</v>
      </c>
      <c r="E160" s="176" t="s">
        <v>981</v>
      </c>
      <c r="F160" s="177" t="s">
        <v>982</v>
      </c>
      <c r="G160" s="178" t="s">
        <v>365</v>
      </c>
      <c r="H160" s="180"/>
      <c r="I160" s="180"/>
      <c r="J160" s="179">
        <f>ROUND(I160*H160,3)</f>
        <v>0</v>
      </c>
      <c r="K160" s="181"/>
      <c r="L160" s="36"/>
      <c r="M160" s="182" t="s">
        <v>1</v>
      </c>
      <c r="N160" s="183" t="s">
        <v>41</v>
      </c>
      <c r="O160" s="68"/>
      <c r="P160" s="184">
        <f>O160*H160</f>
        <v>0</v>
      </c>
      <c r="Q160" s="184">
        <v>0</v>
      </c>
      <c r="R160" s="184">
        <f>Q160*H160</f>
        <v>0</v>
      </c>
      <c r="S160" s="184">
        <v>0</v>
      </c>
      <c r="T160" s="184">
        <f>S160*H160</f>
        <v>0</v>
      </c>
      <c r="U160" s="185" t="s">
        <v>1</v>
      </c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86" t="s">
        <v>90</v>
      </c>
      <c r="AT160" s="186" t="s">
        <v>146</v>
      </c>
      <c r="AU160" s="186" t="s">
        <v>80</v>
      </c>
      <c r="AY160" s="14" t="s">
        <v>145</v>
      </c>
      <c r="BE160" s="187">
        <f>IF(N160="základná",J160,0)</f>
        <v>0</v>
      </c>
      <c r="BF160" s="187">
        <f>IF(N160="znížená",J160,0)</f>
        <v>0</v>
      </c>
      <c r="BG160" s="187">
        <f>IF(N160="zákl. prenesená",J160,0)</f>
        <v>0</v>
      </c>
      <c r="BH160" s="187">
        <f>IF(N160="zníž. prenesená",J160,0)</f>
        <v>0</v>
      </c>
      <c r="BI160" s="187">
        <f>IF(N160="nulová",J160,0)</f>
        <v>0</v>
      </c>
      <c r="BJ160" s="14" t="s">
        <v>84</v>
      </c>
      <c r="BK160" s="188">
        <f>ROUND(I160*H160,3)</f>
        <v>0</v>
      </c>
      <c r="BL160" s="14" t="s">
        <v>90</v>
      </c>
      <c r="BM160" s="186" t="s">
        <v>704</v>
      </c>
    </row>
    <row r="161" spans="1:65" s="11" customFormat="1" ht="25.95" customHeight="1">
      <c r="B161" s="161"/>
      <c r="C161" s="162"/>
      <c r="D161" s="163" t="s">
        <v>74</v>
      </c>
      <c r="E161" s="164" t="s">
        <v>888</v>
      </c>
      <c r="F161" s="164" t="s">
        <v>1</v>
      </c>
      <c r="G161" s="162"/>
      <c r="H161" s="162"/>
      <c r="I161" s="165"/>
      <c r="J161" s="166">
        <f>BK161</f>
        <v>0</v>
      </c>
      <c r="K161" s="162"/>
      <c r="L161" s="167"/>
      <c r="M161" s="168"/>
      <c r="N161" s="169"/>
      <c r="O161" s="169"/>
      <c r="P161" s="170">
        <f>SUM(P162:P169)</f>
        <v>0</v>
      </c>
      <c r="Q161" s="169"/>
      <c r="R161" s="170">
        <f>SUM(R162:R169)</f>
        <v>0</v>
      </c>
      <c r="S161" s="169"/>
      <c r="T161" s="170">
        <f>SUM(T162:T169)</f>
        <v>0</v>
      </c>
      <c r="U161" s="171"/>
      <c r="AR161" s="172" t="s">
        <v>80</v>
      </c>
      <c r="AT161" s="173" t="s">
        <v>74</v>
      </c>
      <c r="AU161" s="173" t="s">
        <v>75</v>
      </c>
      <c r="AY161" s="172" t="s">
        <v>145</v>
      </c>
      <c r="BK161" s="174">
        <f>SUM(BK162:BK169)</f>
        <v>0</v>
      </c>
    </row>
    <row r="162" spans="1:65" s="2" customFormat="1" ht="24.25" customHeight="1">
      <c r="A162" s="31"/>
      <c r="B162" s="32"/>
      <c r="C162" s="175" t="s">
        <v>96</v>
      </c>
      <c r="D162" s="175" t="s">
        <v>146</v>
      </c>
      <c r="E162" s="176" t="s">
        <v>983</v>
      </c>
      <c r="F162" s="177" t="s">
        <v>984</v>
      </c>
      <c r="G162" s="178" t="s">
        <v>192</v>
      </c>
      <c r="H162" s="179">
        <v>1</v>
      </c>
      <c r="I162" s="180"/>
      <c r="J162" s="179">
        <f t="shared" ref="J162:J169" si="20">ROUND(I162*H162,3)</f>
        <v>0</v>
      </c>
      <c r="K162" s="181"/>
      <c r="L162" s="36"/>
      <c r="M162" s="182" t="s">
        <v>1</v>
      </c>
      <c r="N162" s="183" t="s">
        <v>41</v>
      </c>
      <c r="O162" s="68"/>
      <c r="P162" s="184">
        <f t="shared" ref="P162:P169" si="21">O162*H162</f>
        <v>0</v>
      </c>
      <c r="Q162" s="184">
        <v>0</v>
      </c>
      <c r="R162" s="184">
        <f t="shared" ref="R162:R169" si="22">Q162*H162</f>
        <v>0</v>
      </c>
      <c r="S162" s="184">
        <v>0</v>
      </c>
      <c r="T162" s="184">
        <f t="shared" ref="T162:T169" si="23">S162*H162</f>
        <v>0</v>
      </c>
      <c r="U162" s="185" t="s">
        <v>1</v>
      </c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86" t="s">
        <v>90</v>
      </c>
      <c r="AT162" s="186" t="s">
        <v>146</v>
      </c>
      <c r="AU162" s="186" t="s">
        <v>80</v>
      </c>
      <c r="AY162" s="14" t="s">
        <v>145</v>
      </c>
      <c r="BE162" s="187">
        <f t="shared" ref="BE162:BE169" si="24">IF(N162="základná",J162,0)</f>
        <v>0</v>
      </c>
      <c r="BF162" s="187">
        <f t="shared" ref="BF162:BF169" si="25">IF(N162="znížená",J162,0)</f>
        <v>0</v>
      </c>
      <c r="BG162" s="187">
        <f t="shared" ref="BG162:BG169" si="26">IF(N162="zákl. prenesená",J162,0)</f>
        <v>0</v>
      </c>
      <c r="BH162" s="187">
        <f t="shared" ref="BH162:BH169" si="27">IF(N162="zníž. prenesená",J162,0)</f>
        <v>0</v>
      </c>
      <c r="BI162" s="187">
        <f t="shared" ref="BI162:BI169" si="28">IF(N162="nulová",J162,0)</f>
        <v>0</v>
      </c>
      <c r="BJ162" s="14" t="s">
        <v>84</v>
      </c>
      <c r="BK162" s="188">
        <f t="shared" ref="BK162:BK169" si="29">ROUND(I162*H162,3)</f>
        <v>0</v>
      </c>
      <c r="BL162" s="14" t="s">
        <v>90</v>
      </c>
      <c r="BM162" s="186" t="s">
        <v>199</v>
      </c>
    </row>
    <row r="163" spans="1:65" s="2" customFormat="1" ht="24.25" customHeight="1">
      <c r="A163" s="31"/>
      <c r="B163" s="32"/>
      <c r="C163" s="189" t="s">
        <v>99</v>
      </c>
      <c r="D163" s="189" t="s">
        <v>226</v>
      </c>
      <c r="E163" s="190" t="s">
        <v>985</v>
      </c>
      <c r="F163" s="191" t="s">
        <v>986</v>
      </c>
      <c r="G163" s="192" t="s">
        <v>192</v>
      </c>
      <c r="H163" s="193">
        <v>1</v>
      </c>
      <c r="I163" s="194"/>
      <c r="J163" s="193">
        <f t="shared" si="20"/>
        <v>0</v>
      </c>
      <c r="K163" s="195"/>
      <c r="L163" s="196"/>
      <c r="M163" s="197" t="s">
        <v>1</v>
      </c>
      <c r="N163" s="198" t="s">
        <v>41</v>
      </c>
      <c r="O163" s="68"/>
      <c r="P163" s="184">
        <f t="shared" si="21"/>
        <v>0</v>
      </c>
      <c r="Q163" s="184">
        <v>0</v>
      </c>
      <c r="R163" s="184">
        <f t="shared" si="22"/>
        <v>0</v>
      </c>
      <c r="S163" s="184">
        <v>0</v>
      </c>
      <c r="T163" s="184">
        <f t="shared" si="23"/>
        <v>0</v>
      </c>
      <c r="U163" s="185" t="s">
        <v>1</v>
      </c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186" t="s">
        <v>229</v>
      </c>
      <c r="AT163" s="186" t="s">
        <v>226</v>
      </c>
      <c r="AU163" s="186" t="s">
        <v>80</v>
      </c>
      <c r="AY163" s="14" t="s">
        <v>145</v>
      </c>
      <c r="BE163" s="187">
        <f t="shared" si="24"/>
        <v>0</v>
      </c>
      <c r="BF163" s="187">
        <f t="shared" si="25"/>
        <v>0</v>
      </c>
      <c r="BG163" s="187">
        <f t="shared" si="26"/>
        <v>0</v>
      </c>
      <c r="BH163" s="187">
        <f t="shared" si="27"/>
        <v>0</v>
      </c>
      <c r="BI163" s="187">
        <f t="shared" si="28"/>
        <v>0</v>
      </c>
      <c r="BJ163" s="14" t="s">
        <v>84</v>
      </c>
      <c r="BK163" s="188">
        <f t="shared" si="29"/>
        <v>0</v>
      </c>
      <c r="BL163" s="14" t="s">
        <v>90</v>
      </c>
      <c r="BM163" s="186" t="s">
        <v>709</v>
      </c>
    </row>
    <row r="164" spans="1:65" s="2" customFormat="1" ht="24.25" customHeight="1">
      <c r="A164" s="31"/>
      <c r="B164" s="32"/>
      <c r="C164" s="175" t="s">
        <v>229</v>
      </c>
      <c r="D164" s="175" t="s">
        <v>146</v>
      </c>
      <c r="E164" s="176" t="s">
        <v>987</v>
      </c>
      <c r="F164" s="177" t="s">
        <v>988</v>
      </c>
      <c r="G164" s="178" t="s">
        <v>974</v>
      </c>
      <c r="H164" s="179">
        <v>1</v>
      </c>
      <c r="I164" s="180"/>
      <c r="J164" s="179">
        <f t="shared" si="20"/>
        <v>0</v>
      </c>
      <c r="K164" s="181"/>
      <c r="L164" s="36"/>
      <c r="M164" s="182" t="s">
        <v>1</v>
      </c>
      <c r="N164" s="183" t="s">
        <v>41</v>
      </c>
      <c r="O164" s="68"/>
      <c r="P164" s="184">
        <f t="shared" si="21"/>
        <v>0</v>
      </c>
      <c r="Q164" s="184">
        <v>0</v>
      </c>
      <c r="R164" s="184">
        <f t="shared" si="22"/>
        <v>0</v>
      </c>
      <c r="S164" s="184">
        <v>0</v>
      </c>
      <c r="T164" s="184">
        <f t="shared" si="23"/>
        <v>0</v>
      </c>
      <c r="U164" s="185" t="s">
        <v>1</v>
      </c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86" t="s">
        <v>90</v>
      </c>
      <c r="AT164" s="186" t="s">
        <v>146</v>
      </c>
      <c r="AU164" s="186" t="s">
        <v>80</v>
      </c>
      <c r="AY164" s="14" t="s">
        <v>145</v>
      </c>
      <c r="BE164" s="187">
        <f t="shared" si="24"/>
        <v>0</v>
      </c>
      <c r="BF164" s="187">
        <f t="shared" si="25"/>
        <v>0</v>
      </c>
      <c r="BG164" s="187">
        <f t="shared" si="26"/>
        <v>0</v>
      </c>
      <c r="BH164" s="187">
        <f t="shared" si="27"/>
        <v>0</v>
      </c>
      <c r="BI164" s="187">
        <f t="shared" si="28"/>
        <v>0</v>
      </c>
      <c r="BJ164" s="14" t="s">
        <v>84</v>
      </c>
      <c r="BK164" s="188">
        <f t="shared" si="29"/>
        <v>0</v>
      </c>
      <c r="BL164" s="14" t="s">
        <v>90</v>
      </c>
      <c r="BM164" s="186" t="s">
        <v>662</v>
      </c>
    </row>
    <row r="165" spans="1:65" s="2" customFormat="1" ht="24.25" customHeight="1">
      <c r="A165" s="31"/>
      <c r="B165" s="32"/>
      <c r="C165" s="175" t="s">
        <v>625</v>
      </c>
      <c r="D165" s="175" t="s">
        <v>146</v>
      </c>
      <c r="E165" s="176" t="s">
        <v>989</v>
      </c>
      <c r="F165" s="177" t="s">
        <v>990</v>
      </c>
      <c r="G165" s="178" t="s">
        <v>974</v>
      </c>
      <c r="H165" s="179">
        <v>1</v>
      </c>
      <c r="I165" s="180"/>
      <c r="J165" s="179">
        <f t="shared" si="20"/>
        <v>0</v>
      </c>
      <c r="K165" s="181"/>
      <c r="L165" s="36"/>
      <c r="M165" s="182" t="s">
        <v>1</v>
      </c>
      <c r="N165" s="183" t="s">
        <v>41</v>
      </c>
      <c r="O165" s="68"/>
      <c r="P165" s="184">
        <f t="shared" si="21"/>
        <v>0</v>
      </c>
      <c r="Q165" s="184">
        <v>0</v>
      </c>
      <c r="R165" s="184">
        <f t="shared" si="22"/>
        <v>0</v>
      </c>
      <c r="S165" s="184">
        <v>0</v>
      </c>
      <c r="T165" s="184">
        <f t="shared" si="23"/>
        <v>0</v>
      </c>
      <c r="U165" s="185" t="s">
        <v>1</v>
      </c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86" t="s">
        <v>90</v>
      </c>
      <c r="AT165" s="186" t="s">
        <v>146</v>
      </c>
      <c r="AU165" s="186" t="s">
        <v>80</v>
      </c>
      <c r="AY165" s="14" t="s">
        <v>145</v>
      </c>
      <c r="BE165" s="187">
        <f t="shared" si="24"/>
        <v>0</v>
      </c>
      <c r="BF165" s="187">
        <f t="shared" si="25"/>
        <v>0</v>
      </c>
      <c r="BG165" s="187">
        <f t="shared" si="26"/>
        <v>0</v>
      </c>
      <c r="BH165" s="187">
        <f t="shared" si="27"/>
        <v>0</v>
      </c>
      <c r="BI165" s="187">
        <f t="shared" si="28"/>
        <v>0</v>
      </c>
      <c r="BJ165" s="14" t="s">
        <v>84</v>
      </c>
      <c r="BK165" s="188">
        <f t="shared" si="29"/>
        <v>0</v>
      </c>
      <c r="BL165" s="14" t="s">
        <v>90</v>
      </c>
      <c r="BM165" s="186" t="s">
        <v>715</v>
      </c>
    </row>
    <row r="166" spans="1:65" s="2" customFormat="1" ht="24.25" customHeight="1">
      <c r="A166" s="31"/>
      <c r="B166" s="32"/>
      <c r="C166" s="175" t="s">
        <v>292</v>
      </c>
      <c r="D166" s="175" t="s">
        <v>146</v>
      </c>
      <c r="E166" s="176" t="s">
        <v>991</v>
      </c>
      <c r="F166" s="177" t="s">
        <v>992</v>
      </c>
      <c r="G166" s="178" t="s">
        <v>192</v>
      </c>
      <c r="H166" s="179">
        <v>1</v>
      </c>
      <c r="I166" s="180"/>
      <c r="J166" s="179">
        <f t="shared" si="20"/>
        <v>0</v>
      </c>
      <c r="K166" s="181"/>
      <c r="L166" s="36"/>
      <c r="M166" s="182" t="s">
        <v>1</v>
      </c>
      <c r="N166" s="183" t="s">
        <v>41</v>
      </c>
      <c r="O166" s="68"/>
      <c r="P166" s="184">
        <f t="shared" si="21"/>
        <v>0</v>
      </c>
      <c r="Q166" s="184">
        <v>0</v>
      </c>
      <c r="R166" s="184">
        <f t="shared" si="22"/>
        <v>0</v>
      </c>
      <c r="S166" s="184">
        <v>0</v>
      </c>
      <c r="T166" s="184">
        <f t="shared" si="23"/>
        <v>0</v>
      </c>
      <c r="U166" s="185" t="s">
        <v>1</v>
      </c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186" t="s">
        <v>90</v>
      </c>
      <c r="AT166" s="186" t="s">
        <v>146</v>
      </c>
      <c r="AU166" s="186" t="s">
        <v>80</v>
      </c>
      <c r="AY166" s="14" t="s">
        <v>145</v>
      </c>
      <c r="BE166" s="187">
        <f t="shared" si="24"/>
        <v>0</v>
      </c>
      <c r="BF166" s="187">
        <f t="shared" si="25"/>
        <v>0</v>
      </c>
      <c r="BG166" s="187">
        <f t="shared" si="26"/>
        <v>0</v>
      </c>
      <c r="BH166" s="187">
        <f t="shared" si="27"/>
        <v>0</v>
      </c>
      <c r="BI166" s="187">
        <f t="shared" si="28"/>
        <v>0</v>
      </c>
      <c r="BJ166" s="14" t="s">
        <v>84</v>
      </c>
      <c r="BK166" s="188">
        <f t="shared" si="29"/>
        <v>0</v>
      </c>
      <c r="BL166" s="14" t="s">
        <v>90</v>
      </c>
      <c r="BM166" s="186" t="s">
        <v>665</v>
      </c>
    </row>
    <row r="167" spans="1:65" s="2" customFormat="1" ht="24.25" customHeight="1">
      <c r="A167" s="31"/>
      <c r="B167" s="32"/>
      <c r="C167" s="175" t="s">
        <v>157</v>
      </c>
      <c r="D167" s="175" t="s">
        <v>146</v>
      </c>
      <c r="E167" s="176" t="s">
        <v>993</v>
      </c>
      <c r="F167" s="177" t="s">
        <v>994</v>
      </c>
      <c r="G167" s="178" t="s">
        <v>192</v>
      </c>
      <c r="H167" s="179">
        <v>1</v>
      </c>
      <c r="I167" s="180"/>
      <c r="J167" s="179">
        <f t="shared" si="20"/>
        <v>0</v>
      </c>
      <c r="K167" s="181"/>
      <c r="L167" s="36"/>
      <c r="M167" s="182" t="s">
        <v>1</v>
      </c>
      <c r="N167" s="183" t="s">
        <v>41</v>
      </c>
      <c r="O167" s="68"/>
      <c r="P167" s="184">
        <f t="shared" si="21"/>
        <v>0</v>
      </c>
      <c r="Q167" s="184">
        <v>0</v>
      </c>
      <c r="R167" s="184">
        <f t="shared" si="22"/>
        <v>0</v>
      </c>
      <c r="S167" s="184">
        <v>0</v>
      </c>
      <c r="T167" s="184">
        <f t="shared" si="23"/>
        <v>0</v>
      </c>
      <c r="U167" s="185" t="s">
        <v>1</v>
      </c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186" t="s">
        <v>90</v>
      </c>
      <c r="AT167" s="186" t="s">
        <v>146</v>
      </c>
      <c r="AU167" s="186" t="s">
        <v>80</v>
      </c>
      <c r="AY167" s="14" t="s">
        <v>145</v>
      </c>
      <c r="BE167" s="187">
        <f t="shared" si="24"/>
        <v>0</v>
      </c>
      <c r="BF167" s="187">
        <f t="shared" si="25"/>
        <v>0</v>
      </c>
      <c r="BG167" s="187">
        <f t="shared" si="26"/>
        <v>0</v>
      </c>
      <c r="BH167" s="187">
        <f t="shared" si="27"/>
        <v>0</v>
      </c>
      <c r="BI167" s="187">
        <f t="shared" si="28"/>
        <v>0</v>
      </c>
      <c r="BJ167" s="14" t="s">
        <v>84</v>
      </c>
      <c r="BK167" s="188">
        <f t="shared" si="29"/>
        <v>0</v>
      </c>
      <c r="BL167" s="14" t="s">
        <v>90</v>
      </c>
      <c r="BM167" s="186" t="s">
        <v>722</v>
      </c>
    </row>
    <row r="168" spans="1:65" s="2" customFormat="1" ht="14.5" customHeight="1">
      <c r="A168" s="31"/>
      <c r="B168" s="32"/>
      <c r="C168" s="189" t="s">
        <v>161</v>
      </c>
      <c r="D168" s="189" t="s">
        <v>226</v>
      </c>
      <c r="E168" s="190" t="s">
        <v>995</v>
      </c>
      <c r="F168" s="191" t="s">
        <v>996</v>
      </c>
      <c r="G168" s="192" t="s">
        <v>192</v>
      </c>
      <c r="H168" s="193">
        <v>1</v>
      </c>
      <c r="I168" s="194"/>
      <c r="J168" s="193">
        <f t="shared" si="20"/>
        <v>0</v>
      </c>
      <c r="K168" s="195"/>
      <c r="L168" s="196"/>
      <c r="M168" s="197" t="s">
        <v>1</v>
      </c>
      <c r="N168" s="198" t="s">
        <v>41</v>
      </c>
      <c r="O168" s="68"/>
      <c r="P168" s="184">
        <f t="shared" si="21"/>
        <v>0</v>
      </c>
      <c r="Q168" s="184">
        <v>0</v>
      </c>
      <c r="R168" s="184">
        <f t="shared" si="22"/>
        <v>0</v>
      </c>
      <c r="S168" s="184">
        <v>0</v>
      </c>
      <c r="T168" s="184">
        <f t="shared" si="23"/>
        <v>0</v>
      </c>
      <c r="U168" s="185" t="s">
        <v>1</v>
      </c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186" t="s">
        <v>229</v>
      </c>
      <c r="AT168" s="186" t="s">
        <v>226</v>
      </c>
      <c r="AU168" s="186" t="s">
        <v>80</v>
      </c>
      <c r="AY168" s="14" t="s">
        <v>145</v>
      </c>
      <c r="BE168" s="187">
        <f t="shared" si="24"/>
        <v>0</v>
      </c>
      <c r="BF168" s="187">
        <f t="shared" si="25"/>
        <v>0</v>
      </c>
      <c r="BG168" s="187">
        <f t="shared" si="26"/>
        <v>0</v>
      </c>
      <c r="BH168" s="187">
        <f t="shared" si="27"/>
        <v>0</v>
      </c>
      <c r="BI168" s="187">
        <f t="shared" si="28"/>
        <v>0</v>
      </c>
      <c r="BJ168" s="14" t="s">
        <v>84</v>
      </c>
      <c r="BK168" s="188">
        <f t="shared" si="29"/>
        <v>0</v>
      </c>
      <c r="BL168" s="14" t="s">
        <v>90</v>
      </c>
      <c r="BM168" s="186" t="s">
        <v>668</v>
      </c>
    </row>
    <row r="169" spans="1:65" s="2" customFormat="1" ht="14.5" customHeight="1">
      <c r="A169" s="31"/>
      <c r="B169" s="32"/>
      <c r="C169" s="175" t="s">
        <v>164</v>
      </c>
      <c r="D169" s="175" t="s">
        <v>146</v>
      </c>
      <c r="E169" s="176" t="s">
        <v>997</v>
      </c>
      <c r="F169" s="177" t="s">
        <v>998</v>
      </c>
      <c r="G169" s="178" t="s">
        <v>365</v>
      </c>
      <c r="H169" s="180"/>
      <c r="I169" s="180"/>
      <c r="J169" s="179">
        <f t="shared" si="20"/>
        <v>0</v>
      </c>
      <c r="K169" s="181"/>
      <c r="L169" s="36"/>
      <c r="M169" s="182" t="s">
        <v>1</v>
      </c>
      <c r="N169" s="183" t="s">
        <v>41</v>
      </c>
      <c r="O169" s="68"/>
      <c r="P169" s="184">
        <f t="shared" si="21"/>
        <v>0</v>
      </c>
      <c r="Q169" s="184">
        <v>0</v>
      </c>
      <c r="R169" s="184">
        <f t="shared" si="22"/>
        <v>0</v>
      </c>
      <c r="S169" s="184">
        <v>0</v>
      </c>
      <c r="T169" s="184">
        <f t="shared" si="23"/>
        <v>0</v>
      </c>
      <c r="U169" s="185" t="s">
        <v>1</v>
      </c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186" t="s">
        <v>90</v>
      </c>
      <c r="AT169" s="186" t="s">
        <v>146</v>
      </c>
      <c r="AU169" s="186" t="s">
        <v>80</v>
      </c>
      <c r="AY169" s="14" t="s">
        <v>145</v>
      </c>
      <c r="BE169" s="187">
        <f t="shared" si="24"/>
        <v>0</v>
      </c>
      <c r="BF169" s="187">
        <f t="shared" si="25"/>
        <v>0</v>
      </c>
      <c r="BG169" s="187">
        <f t="shared" si="26"/>
        <v>0</v>
      </c>
      <c r="BH169" s="187">
        <f t="shared" si="27"/>
        <v>0</v>
      </c>
      <c r="BI169" s="187">
        <f t="shared" si="28"/>
        <v>0</v>
      </c>
      <c r="BJ169" s="14" t="s">
        <v>84</v>
      </c>
      <c r="BK169" s="188">
        <f t="shared" si="29"/>
        <v>0</v>
      </c>
      <c r="BL169" s="14" t="s">
        <v>90</v>
      </c>
      <c r="BM169" s="186" t="s">
        <v>729</v>
      </c>
    </row>
    <row r="170" spans="1:65" s="11" customFormat="1" ht="25.95" customHeight="1">
      <c r="B170" s="161"/>
      <c r="C170" s="162"/>
      <c r="D170" s="163" t="s">
        <v>74</v>
      </c>
      <c r="E170" s="164" t="s">
        <v>888</v>
      </c>
      <c r="F170" s="164" t="s">
        <v>1</v>
      </c>
      <c r="G170" s="162"/>
      <c r="H170" s="162"/>
      <c r="I170" s="165"/>
      <c r="J170" s="166">
        <f>BK170</f>
        <v>0</v>
      </c>
      <c r="K170" s="162"/>
      <c r="L170" s="167"/>
      <c r="M170" s="168"/>
      <c r="N170" s="169"/>
      <c r="O170" s="169"/>
      <c r="P170" s="170">
        <f>SUM(P171:P176)</f>
        <v>0</v>
      </c>
      <c r="Q170" s="169"/>
      <c r="R170" s="170">
        <f>SUM(R171:R176)</f>
        <v>0</v>
      </c>
      <c r="S170" s="169"/>
      <c r="T170" s="170">
        <f>SUM(T171:T176)</f>
        <v>0</v>
      </c>
      <c r="U170" s="171"/>
      <c r="AR170" s="172" t="s">
        <v>80</v>
      </c>
      <c r="AT170" s="173" t="s">
        <v>74</v>
      </c>
      <c r="AU170" s="173" t="s">
        <v>75</v>
      </c>
      <c r="AY170" s="172" t="s">
        <v>145</v>
      </c>
      <c r="BK170" s="174">
        <f>SUM(BK171:BK176)</f>
        <v>0</v>
      </c>
    </row>
    <row r="171" spans="1:65" s="2" customFormat="1" ht="14.5" customHeight="1">
      <c r="A171" s="31"/>
      <c r="B171" s="32"/>
      <c r="C171" s="175" t="s">
        <v>635</v>
      </c>
      <c r="D171" s="175" t="s">
        <v>146</v>
      </c>
      <c r="E171" s="176" t="s">
        <v>999</v>
      </c>
      <c r="F171" s="177" t="s">
        <v>1000</v>
      </c>
      <c r="G171" s="178" t="s">
        <v>306</v>
      </c>
      <c r="H171" s="179">
        <v>220</v>
      </c>
      <c r="I171" s="180"/>
      <c r="J171" s="179">
        <f t="shared" ref="J171:J176" si="30">ROUND(I171*H171,3)</f>
        <v>0</v>
      </c>
      <c r="K171" s="181"/>
      <c r="L171" s="36"/>
      <c r="M171" s="182" t="s">
        <v>1</v>
      </c>
      <c r="N171" s="183" t="s">
        <v>41</v>
      </c>
      <c r="O171" s="68"/>
      <c r="P171" s="184">
        <f t="shared" ref="P171:P176" si="31">O171*H171</f>
        <v>0</v>
      </c>
      <c r="Q171" s="184">
        <v>0</v>
      </c>
      <c r="R171" s="184">
        <f t="shared" ref="R171:R176" si="32">Q171*H171</f>
        <v>0</v>
      </c>
      <c r="S171" s="184">
        <v>0</v>
      </c>
      <c r="T171" s="184">
        <f t="shared" ref="T171:T176" si="33">S171*H171</f>
        <v>0</v>
      </c>
      <c r="U171" s="185" t="s">
        <v>1</v>
      </c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186" t="s">
        <v>90</v>
      </c>
      <c r="AT171" s="186" t="s">
        <v>146</v>
      </c>
      <c r="AU171" s="186" t="s">
        <v>80</v>
      </c>
      <c r="AY171" s="14" t="s">
        <v>145</v>
      </c>
      <c r="BE171" s="187">
        <f t="shared" ref="BE171:BE176" si="34">IF(N171="základná",J171,0)</f>
        <v>0</v>
      </c>
      <c r="BF171" s="187">
        <f t="shared" ref="BF171:BF176" si="35">IF(N171="znížená",J171,0)</f>
        <v>0</v>
      </c>
      <c r="BG171" s="187">
        <f t="shared" ref="BG171:BG176" si="36">IF(N171="zákl. prenesená",J171,0)</f>
        <v>0</v>
      </c>
      <c r="BH171" s="187">
        <f t="shared" ref="BH171:BH176" si="37">IF(N171="zníž. prenesená",J171,0)</f>
        <v>0</v>
      </c>
      <c r="BI171" s="187">
        <f t="shared" ref="BI171:BI176" si="38">IF(N171="nulová",J171,0)</f>
        <v>0</v>
      </c>
      <c r="BJ171" s="14" t="s">
        <v>84</v>
      </c>
      <c r="BK171" s="188">
        <f t="shared" ref="BK171:BK176" si="39">ROUND(I171*H171,3)</f>
        <v>0</v>
      </c>
      <c r="BL171" s="14" t="s">
        <v>90</v>
      </c>
      <c r="BM171" s="186" t="s">
        <v>672</v>
      </c>
    </row>
    <row r="172" spans="1:65" s="2" customFormat="1" ht="14.5" customHeight="1">
      <c r="A172" s="31"/>
      <c r="B172" s="32"/>
      <c r="C172" s="175" t="s">
        <v>651</v>
      </c>
      <c r="D172" s="175" t="s">
        <v>146</v>
      </c>
      <c r="E172" s="176" t="s">
        <v>930</v>
      </c>
      <c r="F172" s="177" t="s">
        <v>931</v>
      </c>
      <c r="G172" s="178" t="s">
        <v>306</v>
      </c>
      <c r="H172" s="179">
        <v>52</v>
      </c>
      <c r="I172" s="180"/>
      <c r="J172" s="179">
        <f t="shared" si="30"/>
        <v>0</v>
      </c>
      <c r="K172" s="181"/>
      <c r="L172" s="36"/>
      <c r="M172" s="182" t="s">
        <v>1</v>
      </c>
      <c r="N172" s="183" t="s">
        <v>41</v>
      </c>
      <c r="O172" s="68"/>
      <c r="P172" s="184">
        <f t="shared" si="31"/>
        <v>0</v>
      </c>
      <c r="Q172" s="184">
        <v>0</v>
      </c>
      <c r="R172" s="184">
        <f t="shared" si="32"/>
        <v>0</v>
      </c>
      <c r="S172" s="184">
        <v>0</v>
      </c>
      <c r="T172" s="184">
        <f t="shared" si="33"/>
        <v>0</v>
      </c>
      <c r="U172" s="185" t="s">
        <v>1</v>
      </c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186" t="s">
        <v>90</v>
      </c>
      <c r="AT172" s="186" t="s">
        <v>146</v>
      </c>
      <c r="AU172" s="186" t="s">
        <v>80</v>
      </c>
      <c r="AY172" s="14" t="s">
        <v>145</v>
      </c>
      <c r="BE172" s="187">
        <f t="shared" si="34"/>
        <v>0</v>
      </c>
      <c r="BF172" s="187">
        <f t="shared" si="35"/>
        <v>0</v>
      </c>
      <c r="BG172" s="187">
        <f t="shared" si="36"/>
        <v>0</v>
      </c>
      <c r="BH172" s="187">
        <f t="shared" si="37"/>
        <v>0</v>
      </c>
      <c r="BI172" s="187">
        <f t="shared" si="38"/>
        <v>0</v>
      </c>
      <c r="BJ172" s="14" t="s">
        <v>84</v>
      </c>
      <c r="BK172" s="188">
        <f t="shared" si="39"/>
        <v>0</v>
      </c>
      <c r="BL172" s="14" t="s">
        <v>90</v>
      </c>
      <c r="BM172" s="186" t="s">
        <v>735</v>
      </c>
    </row>
    <row r="173" spans="1:65" s="2" customFormat="1" ht="14.5" customHeight="1">
      <c r="A173" s="31"/>
      <c r="B173" s="32"/>
      <c r="C173" s="175" t="s">
        <v>638</v>
      </c>
      <c r="D173" s="175" t="s">
        <v>146</v>
      </c>
      <c r="E173" s="176" t="s">
        <v>1001</v>
      </c>
      <c r="F173" s="177" t="s">
        <v>1002</v>
      </c>
      <c r="G173" s="178" t="s">
        <v>306</v>
      </c>
      <c r="H173" s="179">
        <v>18</v>
      </c>
      <c r="I173" s="180"/>
      <c r="J173" s="179">
        <f t="shared" si="30"/>
        <v>0</v>
      </c>
      <c r="K173" s="181"/>
      <c r="L173" s="36"/>
      <c r="M173" s="182" t="s">
        <v>1</v>
      </c>
      <c r="N173" s="183" t="s">
        <v>41</v>
      </c>
      <c r="O173" s="68"/>
      <c r="P173" s="184">
        <f t="shared" si="31"/>
        <v>0</v>
      </c>
      <c r="Q173" s="184">
        <v>0</v>
      </c>
      <c r="R173" s="184">
        <f t="shared" si="32"/>
        <v>0</v>
      </c>
      <c r="S173" s="184">
        <v>0</v>
      </c>
      <c r="T173" s="184">
        <f t="shared" si="33"/>
        <v>0</v>
      </c>
      <c r="U173" s="185" t="s">
        <v>1</v>
      </c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186" t="s">
        <v>90</v>
      </c>
      <c r="AT173" s="186" t="s">
        <v>146</v>
      </c>
      <c r="AU173" s="186" t="s">
        <v>80</v>
      </c>
      <c r="AY173" s="14" t="s">
        <v>145</v>
      </c>
      <c r="BE173" s="187">
        <f t="shared" si="34"/>
        <v>0</v>
      </c>
      <c r="BF173" s="187">
        <f t="shared" si="35"/>
        <v>0</v>
      </c>
      <c r="BG173" s="187">
        <f t="shared" si="36"/>
        <v>0</v>
      </c>
      <c r="BH173" s="187">
        <f t="shared" si="37"/>
        <v>0</v>
      </c>
      <c r="BI173" s="187">
        <f t="shared" si="38"/>
        <v>0</v>
      </c>
      <c r="BJ173" s="14" t="s">
        <v>84</v>
      </c>
      <c r="BK173" s="188">
        <f t="shared" si="39"/>
        <v>0</v>
      </c>
      <c r="BL173" s="14" t="s">
        <v>90</v>
      </c>
      <c r="BM173" s="186" t="s">
        <v>675</v>
      </c>
    </row>
    <row r="174" spans="1:65" s="2" customFormat="1" ht="14.5" customHeight="1">
      <c r="A174" s="31"/>
      <c r="B174" s="32"/>
      <c r="C174" s="175" t="s">
        <v>167</v>
      </c>
      <c r="D174" s="175" t="s">
        <v>146</v>
      </c>
      <c r="E174" s="176" t="s">
        <v>932</v>
      </c>
      <c r="F174" s="177" t="s">
        <v>933</v>
      </c>
      <c r="G174" s="178" t="s">
        <v>306</v>
      </c>
      <c r="H174" s="179">
        <v>24</v>
      </c>
      <c r="I174" s="180"/>
      <c r="J174" s="179">
        <f t="shared" si="30"/>
        <v>0</v>
      </c>
      <c r="K174" s="181"/>
      <c r="L174" s="36"/>
      <c r="M174" s="182" t="s">
        <v>1</v>
      </c>
      <c r="N174" s="183" t="s">
        <v>41</v>
      </c>
      <c r="O174" s="68"/>
      <c r="P174" s="184">
        <f t="shared" si="31"/>
        <v>0</v>
      </c>
      <c r="Q174" s="184">
        <v>0</v>
      </c>
      <c r="R174" s="184">
        <f t="shared" si="32"/>
        <v>0</v>
      </c>
      <c r="S174" s="184">
        <v>0</v>
      </c>
      <c r="T174" s="184">
        <f t="shared" si="33"/>
        <v>0</v>
      </c>
      <c r="U174" s="185" t="s">
        <v>1</v>
      </c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186" t="s">
        <v>90</v>
      </c>
      <c r="AT174" s="186" t="s">
        <v>146</v>
      </c>
      <c r="AU174" s="186" t="s">
        <v>80</v>
      </c>
      <c r="AY174" s="14" t="s">
        <v>145</v>
      </c>
      <c r="BE174" s="187">
        <f t="shared" si="34"/>
        <v>0</v>
      </c>
      <c r="BF174" s="187">
        <f t="shared" si="35"/>
        <v>0</v>
      </c>
      <c r="BG174" s="187">
        <f t="shared" si="36"/>
        <v>0</v>
      </c>
      <c r="BH174" s="187">
        <f t="shared" si="37"/>
        <v>0</v>
      </c>
      <c r="BI174" s="187">
        <f t="shared" si="38"/>
        <v>0</v>
      </c>
      <c r="BJ174" s="14" t="s">
        <v>84</v>
      </c>
      <c r="BK174" s="188">
        <f t="shared" si="39"/>
        <v>0</v>
      </c>
      <c r="BL174" s="14" t="s">
        <v>90</v>
      </c>
      <c r="BM174" s="186" t="s">
        <v>202</v>
      </c>
    </row>
    <row r="175" spans="1:65" s="2" customFormat="1" ht="14.5" customHeight="1">
      <c r="A175" s="31"/>
      <c r="B175" s="32"/>
      <c r="C175" s="175" t="s">
        <v>173</v>
      </c>
      <c r="D175" s="175" t="s">
        <v>146</v>
      </c>
      <c r="E175" s="176" t="s">
        <v>1003</v>
      </c>
      <c r="F175" s="177" t="s">
        <v>1004</v>
      </c>
      <c r="G175" s="178" t="s">
        <v>306</v>
      </c>
      <c r="H175" s="179">
        <v>314</v>
      </c>
      <c r="I175" s="180"/>
      <c r="J175" s="179">
        <f t="shared" si="30"/>
        <v>0</v>
      </c>
      <c r="K175" s="181"/>
      <c r="L175" s="36"/>
      <c r="M175" s="182" t="s">
        <v>1</v>
      </c>
      <c r="N175" s="183" t="s">
        <v>41</v>
      </c>
      <c r="O175" s="68"/>
      <c r="P175" s="184">
        <f t="shared" si="31"/>
        <v>0</v>
      </c>
      <c r="Q175" s="184">
        <v>0</v>
      </c>
      <c r="R175" s="184">
        <f t="shared" si="32"/>
        <v>0</v>
      </c>
      <c r="S175" s="184">
        <v>0</v>
      </c>
      <c r="T175" s="184">
        <f t="shared" si="33"/>
        <v>0</v>
      </c>
      <c r="U175" s="185" t="s">
        <v>1</v>
      </c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186" t="s">
        <v>90</v>
      </c>
      <c r="AT175" s="186" t="s">
        <v>146</v>
      </c>
      <c r="AU175" s="186" t="s">
        <v>80</v>
      </c>
      <c r="AY175" s="14" t="s">
        <v>145</v>
      </c>
      <c r="BE175" s="187">
        <f t="shared" si="34"/>
        <v>0</v>
      </c>
      <c r="BF175" s="187">
        <f t="shared" si="35"/>
        <v>0</v>
      </c>
      <c r="BG175" s="187">
        <f t="shared" si="36"/>
        <v>0</v>
      </c>
      <c r="BH175" s="187">
        <f t="shared" si="37"/>
        <v>0</v>
      </c>
      <c r="BI175" s="187">
        <f t="shared" si="38"/>
        <v>0</v>
      </c>
      <c r="BJ175" s="14" t="s">
        <v>84</v>
      </c>
      <c r="BK175" s="188">
        <f t="shared" si="39"/>
        <v>0</v>
      </c>
      <c r="BL175" s="14" t="s">
        <v>90</v>
      </c>
      <c r="BM175" s="186" t="s">
        <v>206</v>
      </c>
    </row>
    <row r="176" spans="1:65" s="2" customFormat="1" ht="24.25" customHeight="1">
      <c r="A176" s="31"/>
      <c r="B176" s="32"/>
      <c r="C176" s="175" t="s">
        <v>170</v>
      </c>
      <c r="D176" s="175" t="s">
        <v>146</v>
      </c>
      <c r="E176" s="176" t="s">
        <v>1005</v>
      </c>
      <c r="F176" s="177" t="s">
        <v>1006</v>
      </c>
      <c r="G176" s="178" t="s">
        <v>365</v>
      </c>
      <c r="H176" s="180"/>
      <c r="I176" s="180"/>
      <c r="J176" s="179">
        <f t="shared" si="30"/>
        <v>0</v>
      </c>
      <c r="K176" s="181"/>
      <c r="L176" s="36"/>
      <c r="M176" s="182" t="s">
        <v>1</v>
      </c>
      <c r="N176" s="183" t="s">
        <v>41</v>
      </c>
      <c r="O176" s="68"/>
      <c r="P176" s="184">
        <f t="shared" si="31"/>
        <v>0</v>
      </c>
      <c r="Q176" s="184">
        <v>0</v>
      </c>
      <c r="R176" s="184">
        <f t="shared" si="32"/>
        <v>0</v>
      </c>
      <c r="S176" s="184">
        <v>0</v>
      </c>
      <c r="T176" s="184">
        <f t="shared" si="33"/>
        <v>0</v>
      </c>
      <c r="U176" s="185" t="s">
        <v>1</v>
      </c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186" t="s">
        <v>90</v>
      </c>
      <c r="AT176" s="186" t="s">
        <v>146</v>
      </c>
      <c r="AU176" s="186" t="s">
        <v>80</v>
      </c>
      <c r="AY176" s="14" t="s">
        <v>145</v>
      </c>
      <c r="BE176" s="187">
        <f t="shared" si="34"/>
        <v>0</v>
      </c>
      <c r="BF176" s="187">
        <f t="shared" si="35"/>
        <v>0</v>
      </c>
      <c r="BG176" s="187">
        <f t="shared" si="36"/>
        <v>0</v>
      </c>
      <c r="BH176" s="187">
        <f t="shared" si="37"/>
        <v>0</v>
      </c>
      <c r="BI176" s="187">
        <f t="shared" si="38"/>
        <v>0</v>
      </c>
      <c r="BJ176" s="14" t="s">
        <v>84</v>
      </c>
      <c r="BK176" s="188">
        <f t="shared" si="39"/>
        <v>0</v>
      </c>
      <c r="BL176" s="14" t="s">
        <v>90</v>
      </c>
      <c r="BM176" s="186" t="s">
        <v>747</v>
      </c>
    </row>
    <row r="177" spans="1:65" s="11" customFormat="1" ht="25.95" customHeight="1">
      <c r="B177" s="161"/>
      <c r="C177" s="162"/>
      <c r="D177" s="163" t="s">
        <v>74</v>
      </c>
      <c r="E177" s="164" t="s">
        <v>888</v>
      </c>
      <c r="F177" s="164" t="s">
        <v>1</v>
      </c>
      <c r="G177" s="162"/>
      <c r="H177" s="162"/>
      <c r="I177" s="165"/>
      <c r="J177" s="166">
        <f>BK177</f>
        <v>0</v>
      </c>
      <c r="K177" s="162"/>
      <c r="L177" s="167"/>
      <c r="M177" s="168"/>
      <c r="N177" s="169"/>
      <c r="O177" s="169"/>
      <c r="P177" s="170">
        <f>SUM(P178:P199)</f>
        <v>0</v>
      </c>
      <c r="Q177" s="169"/>
      <c r="R177" s="170">
        <f>SUM(R178:R199)</f>
        <v>0</v>
      </c>
      <c r="S177" s="169"/>
      <c r="T177" s="170">
        <f>SUM(T178:T199)</f>
        <v>0</v>
      </c>
      <c r="U177" s="171"/>
      <c r="AR177" s="172" t="s">
        <v>80</v>
      </c>
      <c r="AT177" s="173" t="s">
        <v>74</v>
      </c>
      <c r="AU177" s="173" t="s">
        <v>75</v>
      </c>
      <c r="AY177" s="172" t="s">
        <v>145</v>
      </c>
      <c r="BK177" s="174">
        <f>SUM(BK178:BK199)</f>
        <v>0</v>
      </c>
    </row>
    <row r="178" spans="1:65" s="2" customFormat="1" ht="24.25" customHeight="1">
      <c r="A178" s="31"/>
      <c r="B178" s="32"/>
      <c r="C178" s="175" t="s">
        <v>694</v>
      </c>
      <c r="D178" s="175" t="s">
        <v>146</v>
      </c>
      <c r="E178" s="176" t="s">
        <v>1007</v>
      </c>
      <c r="F178" s="177" t="s">
        <v>1008</v>
      </c>
      <c r="G178" s="178" t="s">
        <v>192</v>
      </c>
      <c r="H178" s="179">
        <v>20</v>
      </c>
      <c r="I178" s="180"/>
      <c r="J178" s="179">
        <f t="shared" ref="J178:J199" si="40">ROUND(I178*H178,3)</f>
        <v>0</v>
      </c>
      <c r="K178" s="181"/>
      <c r="L178" s="36"/>
      <c r="M178" s="182" t="s">
        <v>1</v>
      </c>
      <c r="N178" s="183" t="s">
        <v>41</v>
      </c>
      <c r="O178" s="68"/>
      <c r="P178" s="184">
        <f t="shared" ref="P178:P199" si="41">O178*H178</f>
        <v>0</v>
      </c>
      <c r="Q178" s="184">
        <v>0</v>
      </c>
      <c r="R178" s="184">
        <f t="shared" ref="R178:R199" si="42">Q178*H178</f>
        <v>0</v>
      </c>
      <c r="S178" s="184">
        <v>0</v>
      </c>
      <c r="T178" s="184">
        <f t="shared" ref="T178:T199" si="43">S178*H178</f>
        <v>0</v>
      </c>
      <c r="U178" s="185" t="s">
        <v>1</v>
      </c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86" t="s">
        <v>90</v>
      </c>
      <c r="AT178" s="186" t="s">
        <v>146</v>
      </c>
      <c r="AU178" s="186" t="s">
        <v>80</v>
      </c>
      <c r="AY178" s="14" t="s">
        <v>145</v>
      </c>
      <c r="BE178" s="187">
        <f t="shared" ref="BE178:BE199" si="44">IF(N178="základná",J178,0)</f>
        <v>0</v>
      </c>
      <c r="BF178" s="187">
        <f t="shared" ref="BF178:BF199" si="45">IF(N178="znížená",J178,0)</f>
        <v>0</v>
      </c>
      <c r="BG178" s="187">
        <f t="shared" ref="BG178:BG199" si="46">IF(N178="zákl. prenesená",J178,0)</f>
        <v>0</v>
      </c>
      <c r="BH178" s="187">
        <f t="shared" ref="BH178:BH199" si="47">IF(N178="zníž. prenesená",J178,0)</f>
        <v>0</v>
      </c>
      <c r="BI178" s="187">
        <f t="shared" ref="BI178:BI199" si="48">IF(N178="nulová",J178,0)</f>
        <v>0</v>
      </c>
      <c r="BJ178" s="14" t="s">
        <v>84</v>
      </c>
      <c r="BK178" s="188">
        <f t="shared" ref="BK178:BK199" si="49">ROUND(I178*H178,3)</f>
        <v>0</v>
      </c>
      <c r="BL178" s="14" t="s">
        <v>90</v>
      </c>
      <c r="BM178" s="186" t="s">
        <v>680</v>
      </c>
    </row>
    <row r="179" spans="1:65" s="2" customFormat="1" ht="24.25" customHeight="1">
      <c r="A179" s="31"/>
      <c r="B179" s="32"/>
      <c r="C179" s="175" t="s">
        <v>654</v>
      </c>
      <c r="D179" s="175" t="s">
        <v>146</v>
      </c>
      <c r="E179" s="176" t="s">
        <v>1009</v>
      </c>
      <c r="F179" s="177" t="s">
        <v>1010</v>
      </c>
      <c r="G179" s="178" t="s">
        <v>192</v>
      </c>
      <c r="H179" s="179">
        <v>1</v>
      </c>
      <c r="I179" s="180"/>
      <c r="J179" s="179">
        <f t="shared" si="40"/>
        <v>0</v>
      </c>
      <c r="K179" s="181"/>
      <c r="L179" s="36"/>
      <c r="M179" s="182" t="s">
        <v>1</v>
      </c>
      <c r="N179" s="183" t="s">
        <v>41</v>
      </c>
      <c r="O179" s="68"/>
      <c r="P179" s="184">
        <f t="shared" si="41"/>
        <v>0</v>
      </c>
      <c r="Q179" s="184">
        <v>0</v>
      </c>
      <c r="R179" s="184">
        <f t="shared" si="42"/>
        <v>0</v>
      </c>
      <c r="S179" s="184">
        <v>0</v>
      </c>
      <c r="T179" s="184">
        <f t="shared" si="43"/>
        <v>0</v>
      </c>
      <c r="U179" s="185" t="s">
        <v>1</v>
      </c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186" t="s">
        <v>90</v>
      </c>
      <c r="AT179" s="186" t="s">
        <v>146</v>
      </c>
      <c r="AU179" s="186" t="s">
        <v>80</v>
      </c>
      <c r="AY179" s="14" t="s">
        <v>145</v>
      </c>
      <c r="BE179" s="187">
        <f t="shared" si="44"/>
        <v>0</v>
      </c>
      <c r="BF179" s="187">
        <f t="shared" si="45"/>
        <v>0</v>
      </c>
      <c r="BG179" s="187">
        <f t="shared" si="46"/>
        <v>0</v>
      </c>
      <c r="BH179" s="187">
        <f t="shared" si="47"/>
        <v>0</v>
      </c>
      <c r="BI179" s="187">
        <f t="shared" si="48"/>
        <v>0</v>
      </c>
      <c r="BJ179" s="14" t="s">
        <v>84</v>
      </c>
      <c r="BK179" s="188">
        <f t="shared" si="49"/>
        <v>0</v>
      </c>
      <c r="BL179" s="14" t="s">
        <v>90</v>
      </c>
      <c r="BM179" s="186" t="s">
        <v>752</v>
      </c>
    </row>
    <row r="180" spans="1:65" s="2" customFormat="1" ht="14.5" customHeight="1">
      <c r="A180" s="31"/>
      <c r="B180" s="32"/>
      <c r="C180" s="189" t="s">
        <v>699</v>
      </c>
      <c r="D180" s="189" t="s">
        <v>226</v>
      </c>
      <c r="E180" s="190" t="s">
        <v>1011</v>
      </c>
      <c r="F180" s="191" t="s">
        <v>1012</v>
      </c>
      <c r="G180" s="192" t="s">
        <v>192</v>
      </c>
      <c r="H180" s="193">
        <v>1</v>
      </c>
      <c r="I180" s="194"/>
      <c r="J180" s="193">
        <f t="shared" si="40"/>
        <v>0</v>
      </c>
      <c r="K180" s="195"/>
      <c r="L180" s="196"/>
      <c r="M180" s="197" t="s">
        <v>1</v>
      </c>
      <c r="N180" s="198" t="s">
        <v>41</v>
      </c>
      <c r="O180" s="68"/>
      <c r="P180" s="184">
        <f t="shared" si="41"/>
        <v>0</v>
      </c>
      <c r="Q180" s="184">
        <v>0</v>
      </c>
      <c r="R180" s="184">
        <f t="shared" si="42"/>
        <v>0</v>
      </c>
      <c r="S180" s="184">
        <v>0</v>
      </c>
      <c r="T180" s="184">
        <f t="shared" si="43"/>
        <v>0</v>
      </c>
      <c r="U180" s="185" t="s">
        <v>1</v>
      </c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86" t="s">
        <v>229</v>
      </c>
      <c r="AT180" s="186" t="s">
        <v>226</v>
      </c>
      <c r="AU180" s="186" t="s">
        <v>80</v>
      </c>
      <c r="AY180" s="14" t="s">
        <v>145</v>
      </c>
      <c r="BE180" s="187">
        <f t="shared" si="44"/>
        <v>0</v>
      </c>
      <c r="BF180" s="187">
        <f t="shared" si="45"/>
        <v>0</v>
      </c>
      <c r="BG180" s="187">
        <f t="shared" si="46"/>
        <v>0</v>
      </c>
      <c r="BH180" s="187">
        <f t="shared" si="47"/>
        <v>0</v>
      </c>
      <c r="BI180" s="187">
        <f t="shared" si="48"/>
        <v>0</v>
      </c>
      <c r="BJ180" s="14" t="s">
        <v>84</v>
      </c>
      <c r="BK180" s="188">
        <f t="shared" si="49"/>
        <v>0</v>
      </c>
      <c r="BL180" s="14" t="s">
        <v>90</v>
      </c>
      <c r="BM180" s="186" t="s">
        <v>684</v>
      </c>
    </row>
    <row r="181" spans="1:65" s="2" customFormat="1" ht="24.25" customHeight="1">
      <c r="A181" s="31"/>
      <c r="B181" s="32"/>
      <c r="C181" s="175" t="s">
        <v>735</v>
      </c>
      <c r="D181" s="175" t="s">
        <v>146</v>
      </c>
      <c r="E181" s="176" t="s">
        <v>1013</v>
      </c>
      <c r="F181" s="177" t="s">
        <v>1014</v>
      </c>
      <c r="G181" s="178" t="s">
        <v>192</v>
      </c>
      <c r="H181" s="179">
        <v>20</v>
      </c>
      <c r="I181" s="180"/>
      <c r="J181" s="179">
        <f t="shared" si="40"/>
        <v>0</v>
      </c>
      <c r="K181" s="181"/>
      <c r="L181" s="36"/>
      <c r="M181" s="182" t="s">
        <v>1</v>
      </c>
      <c r="N181" s="183" t="s">
        <v>41</v>
      </c>
      <c r="O181" s="68"/>
      <c r="P181" s="184">
        <f t="shared" si="41"/>
        <v>0</v>
      </c>
      <c r="Q181" s="184">
        <v>0</v>
      </c>
      <c r="R181" s="184">
        <f t="shared" si="42"/>
        <v>0</v>
      </c>
      <c r="S181" s="184">
        <v>0</v>
      </c>
      <c r="T181" s="184">
        <f t="shared" si="43"/>
        <v>0</v>
      </c>
      <c r="U181" s="185" t="s">
        <v>1</v>
      </c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186" t="s">
        <v>90</v>
      </c>
      <c r="AT181" s="186" t="s">
        <v>146</v>
      </c>
      <c r="AU181" s="186" t="s">
        <v>80</v>
      </c>
      <c r="AY181" s="14" t="s">
        <v>145</v>
      </c>
      <c r="BE181" s="187">
        <f t="shared" si="44"/>
        <v>0</v>
      </c>
      <c r="BF181" s="187">
        <f t="shared" si="45"/>
        <v>0</v>
      </c>
      <c r="BG181" s="187">
        <f t="shared" si="46"/>
        <v>0</v>
      </c>
      <c r="BH181" s="187">
        <f t="shared" si="47"/>
        <v>0</v>
      </c>
      <c r="BI181" s="187">
        <f t="shared" si="48"/>
        <v>0</v>
      </c>
      <c r="BJ181" s="14" t="s">
        <v>84</v>
      </c>
      <c r="BK181" s="188">
        <f t="shared" si="49"/>
        <v>0</v>
      </c>
      <c r="BL181" s="14" t="s">
        <v>90</v>
      </c>
      <c r="BM181" s="186" t="s">
        <v>758</v>
      </c>
    </row>
    <row r="182" spans="1:65" s="2" customFormat="1" ht="14.5" customHeight="1">
      <c r="A182" s="31"/>
      <c r="B182" s="32"/>
      <c r="C182" s="189" t="s">
        <v>675</v>
      </c>
      <c r="D182" s="189" t="s">
        <v>226</v>
      </c>
      <c r="E182" s="190" t="s">
        <v>1015</v>
      </c>
      <c r="F182" s="191" t="s">
        <v>1016</v>
      </c>
      <c r="G182" s="192" t="s">
        <v>725</v>
      </c>
      <c r="H182" s="193">
        <v>16</v>
      </c>
      <c r="I182" s="194"/>
      <c r="J182" s="193">
        <f t="shared" si="40"/>
        <v>0</v>
      </c>
      <c r="K182" s="195"/>
      <c r="L182" s="196"/>
      <c r="M182" s="197" t="s">
        <v>1</v>
      </c>
      <c r="N182" s="198" t="s">
        <v>41</v>
      </c>
      <c r="O182" s="68"/>
      <c r="P182" s="184">
        <f t="shared" si="41"/>
        <v>0</v>
      </c>
      <c r="Q182" s="184">
        <v>0</v>
      </c>
      <c r="R182" s="184">
        <f t="shared" si="42"/>
        <v>0</v>
      </c>
      <c r="S182" s="184">
        <v>0</v>
      </c>
      <c r="T182" s="184">
        <f t="shared" si="43"/>
        <v>0</v>
      </c>
      <c r="U182" s="185" t="s">
        <v>1</v>
      </c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86" t="s">
        <v>229</v>
      </c>
      <c r="AT182" s="186" t="s">
        <v>226</v>
      </c>
      <c r="AU182" s="186" t="s">
        <v>80</v>
      </c>
      <c r="AY182" s="14" t="s">
        <v>145</v>
      </c>
      <c r="BE182" s="187">
        <f t="shared" si="44"/>
        <v>0</v>
      </c>
      <c r="BF182" s="187">
        <f t="shared" si="45"/>
        <v>0</v>
      </c>
      <c r="BG182" s="187">
        <f t="shared" si="46"/>
        <v>0</v>
      </c>
      <c r="BH182" s="187">
        <f t="shared" si="47"/>
        <v>0</v>
      </c>
      <c r="BI182" s="187">
        <f t="shared" si="48"/>
        <v>0</v>
      </c>
      <c r="BJ182" s="14" t="s">
        <v>84</v>
      </c>
      <c r="BK182" s="188">
        <f t="shared" si="49"/>
        <v>0</v>
      </c>
      <c r="BL182" s="14" t="s">
        <v>90</v>
      </c>
      <c r="BM182" s="186" t="s">
        <v>687</v>
      </c>
    </row>
    <row r="183" spans="1:65" s="2" customFormat="1" ht="14.5" customHeight="1">
      <c r="A183" s="31"/>
      <c r="B183" s="32"/>
      <c r="C183" s="189" t="s">
        <v>202</v>
      </c>
      <c r="D183" s="189" t="s">
        <v>226</v>
      </c>
      <c r="E183" s="190" t="s">
        <v>1017</v>
      </c>
      <c r="F183" s="191" t="s">
        <v>1018</v>
      </c>
      <c r="G183" s="192" t="s">
        <v>725</v>
      </c>
      <c r="H183" s="193">
        <v>4</v>
      </c>
      <c r="I183" s="194"/>
      <c r="J183" s="193">
        <f t="shared" si="40"/>
        <v>0</v>
      </c>
      <c r="K183" s="195"/>
      <c r="L183" s="196"/>
      <c r="M183" s="197" t="s">
        <v>1</v>
      </c>
      <c r="N183" s="198" t="s">
        <v>41</v>
      </c>
      <c r="O183" s="68"/>
      <c r="P183" s="184">
        <f t="shared" si="41"/>
        <v>0</v>
      </c>
      <c r="Q183" s="184">
        <v>0</v>
      </c>
      <c r="R183" s="184">
        <f t="shared" si="42"/>
        <v>0</v>
      </c>
      <c r="S183" s="184">
        <v>0</v>
      </c>
      <c r="T183" s="184">
        <f t="shared" si="43"/>
        <v>0</v>
      </c>
      <c r="U183" s="185" t="s">
        <v>1</v>
      </c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186" t="s">
        <v>229</v>
      </c>
      <c r="AT183" s="186" t="s">
        <v>226</v>
      </c>
      <c r="AU183" s="186" t="s">
        <v>80</v>
      </c>
      <c r="AY183" s="14" t="s">
        <v>145</v>
      </c>
      <c r="BE183" s="187">
        <f t="shared" si="44"/>
        <v>0</v>
      </c>
      <c r="BF183" s="187">
        <f t="shared" si="45"/>
        <v>0</v>
      </c>
      <c r="BG183" s="187">
        <f t="shared" si="46"/>
        <v>0</v>
      </c>
      <c r="BH183" s="187">
        <f t="shared" si="47"/>
        <v>0</v>
      </c>
      <c r="BI183" s="187">
        <f t="shared" si="48"/>
        <v>0</v>
      </c>
      <c r="BJ183" s="14" t="s">
        <v>84</v>
      </c>
      <c r="BK183" s="188">
        <f t="shared" si="49"/>
        <v>0</v>
      </c>
      <c r="BL183" s="14" t="s">
        <v>90</v>
      </c>
      <c r="BM183" s="186" t="s">
        <v>764</v>
      </c>
    </row>
    <row r="184" spans="1:65" s="2" customFormat="1" ht="14.5" customHeight="1">
      <c r="A184" s="31"/>
      <c r="B184" s="32"/>
      <c r="C184" s="175" t="s">
        <v>657</v>
      </c>
      <c r="D184" s="175" t="s">
        <v>146</v>
      </c>
      <c r="E184" s="176" t="s">
        <v>1019</v>
      </c>
      <c r="F184" s="177" t="s">
        <v>1020</v>
      </c>
      <c r="G184" s="178" t="s">
        <v>192</v>
      </c>
      <c r="H184" s="179">
        <v>1</v>
      </c>
      <c r="I184" s="180"/>
      <c r="J184" s="179">
        <f t="shared" si="40"/>
        <v>0</v>
      </c>
      <c r="K184" s="181"/>
      <c r="L184" s="36"/>
      <c r="M184" s="182" t="s">
        <v>1</v>
      </c>
      <c r="N184" s="183" t="s">
        <v>41</v>
      </c>
      <c r="O184" s="68"/>
      <c r="P184" s="184">
        <f t="shared" si="41"/>
        <v>0</v>
      </c>
      <c r="Q184" s="184">
        <v>0</v>
      </c>
      <c r="R184" s="184">
        <f t="shared" si="42"/>
        <v>0</v>
      </c>
      <c r="S184" s="184">
        <v>0</v>
      </c>
      <c r="T184" s="184">
        <f t="shared" si="43"/>
        <v>0</v>
      </c>
      <c r="U184" s="185" t="s">
        <v>1</v>
      </c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186" t="s">
        <v>90</v>
      </c>
      <c r="AT184" s="186" t="s">
        <v>146</v>
      </c>
      <c r="AU184" s="186" t="s">
        <v>80</v>
      </c>
      <c r="AY184" s="14" t="s">
        <v>145</v>
      </c>
      <c r="BE184" s="187">
        <f t="shared" si="44"/>
        <v>0</v>
      </c>
      <c r="BF184" s="187">
        <f t="shared" si="45"/>
        <v>0</v>
      </c>
      <c r="BG184" s="187">
        <f t="shared" si="46"/>
        <v>0</v>
      </c>
      <c r="BH184" s="187">
        <f t="shared" si="47"/>
        <v>0</v>
      </c>
      <c r="BI184" s="187">
        <f t="shared" si="48"/>
        <v>0</v>
      </c>
      <c r="BJ184" s="14" t="s">
        <v>84</v>
      </c>
      <c r="BK184" s="188">
        <f t="shared" si="49"/>
        <v>0</v>
      </c>
      <c r="BL184" s="14" t="s">
        <v>90</v>
      </c>
      <c r="BM184" s="186" t="s">
        <v>690</v>
      </c>
    </row>
    <row r="185" spans="1:65" s="2" customFormat="1" ht="14.5" customHeight="1">
      <c r="A185" s="31"/>
      <c r="B185" s="32"/>
      <c r="C185" s="189" t="s">
        <v>704</v>
      </c>
      <c r="D185" s="189" t="s">
        <v>226</v>
      </c>
      <c r="E185" s="190" t="s">
        <v>1021</v>
      </c>
      <c r="F185" s="191" t="s">
        <v>1022</v>
      </c>
      <c r="G185" s="192" t="s">
        <v>192</v>
      </c>
      <c r="H185" s="193">
        <v>1</v>
      </c>
      <c r="I185" s="194"/>
      <c r="J185" s="193">
        <f t="shared" si="40"/>
        <v>0</v>
      </c>
      <c r="K185" s="195"/>
      <c r="L185" s="196"/>
      <c r="M185" s="197" t="s">
        <v>1</v>
      </c>
      <c r="N185" s="198" t="s">
        <v>41</v>
      </c>
      <c r="O185" s="68"/>
      <c r="P185" s="184">
        <f t="shared" si="41"/>
        <v>0</v>
      </c>
      <c r="Q185" s="184">
        <v>0</v>
      </c>
      <c r="R185" s="184">
        <f t="shared" si="42"/>
        <v>0</v>
      </c>
      <c r="S185" s="184">
        <v>0</v>
      </c>
      <c r="T185" s="184">
        <f t="shared" si="43"/>
        <v>0</v>
      </c>
      <c r="U185" s="185" t="s">
        <v>1</v>
      </c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186" t="s">
        <v>229</v>
      </c>
      <c r="AT185" s="186" t="s">
        <v>226</v>
      </c>
      <c r="AU185" s="186" t="s">
        <v>80</v>
      </c>
      <c r="AY185" s="14" t="s">
        <v>145</v>
      </c>
      <c r="BE185" s="187">
        <f t="shared" si="44"/>
        <v>0</v>
      </c>
      <c r="BF185" s="187">
        <f t="shared" si="45"/>
        <v>0</v>
      </c>
      <c r="BG185" s="187">
        <f t="shared" si="46"/>
        <v>0</v>
      </c>
      <c r="BH185" s="187">
        <f t="shared" si="47"/>
        <v>0</v>
      </c>
      <c r="BI185" s="187">
        <f t="shared" si="48"/>
        <v>0</v>
      </c>
      <c r="BJ185" s="14" t="s">
        <v>84</v>
      </c>
      <c r="BK185" s="188">
        <f t="shared" si="49"/>
        <v>0</v>
      </c>
      <c r="BL185" s="14" t="s">
        <v>90</v>
      </c>
      <c r="BM185" s="186" t="s">
        <v>769</v>
      </c>
    </row>
    <row r="186" spans="1:65" s="2" customFormat="1" ht="14.5" customHeight="1">
      <c r="A186" s="31"/>
      <c r="B186" s="32"/>
      <c r="C186" s="175" t="s">
        <v>199</v>
      </c>
      <c r="D186" s="175" t="s">
        <v>146</v>
      </c>
      <c r="E186" s="176" t="s">
        <v>1023</v>
      </c>
      <c r="F186" s="177" t="s">
        <v>1024</v>
      </c>
      <c r="G186" s="178" t="s">
        <v>974</v>
      </c>
      <c r="H186" s="179">
        <v>20</v>
      </c>
      <c r="I186" s="180"/>
      <c r="J186" s="179">
        <f t="shared" si="40"/>
        <v>0</v>
      </c>
      <c r="K186" s="181"/>
      <c r="L186" s="36"/>
      <c r="M186" s="182" t="s">
        <v>1</v>
      </c>
      <c r="N186" s="183" t="s">
        <v>41</v>
      </c>
      <c r="O186" s="68"/>
      <c r="P186" s="184">
        <f t="shared" si="41"/>
        <v>0</v>
      </c>
      <c r="Q186" s="184">
        <v>0</v>
      </c>
      <c r="R186" s="184">
        <f t="shared" si="42"/>
        <v>0</v>
      </c>
      <c r="S186" s="184">
        <v>0</v>
      </c>
      <c r="T186" s="184">
        <f t="shared" si="43"/>
        <v>0</v>
      </c>
      <c r="U186" s="185" t="s">
        <v>1</v>
      </c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186" t="s">
        <v>90</v>
      </c>
      <c r="AT186" s="186" t="s">
        <v>146</v>
      </c>
      <c r="AU186" s="186" t="s">
        <v>80</v>
      </c>
      <c r="AY186" s="14" t="s">
        <v>145</v>
      </c>
      <c r="BE186" s="187">
        <f t="shared" si="44"/>
        <v>0</v>
      </c>
      <c r="BF186" s="187">
        <f t="shared" si="45"/>
        <v>0</v>
      </c>
      <c r="BG186" s="187">
        <f t="shared" si="46"/>
        <v>0</v>
      </c>
      <c r="BH186" s="187">
        <f t="shared" si="47"/>
        <v>0</v>
      </c>
      <c r="BI186" s="187">
        <f t="shared" si="48"/>
        <v>0</v>
      </c>
      <c r="BJ186" s="14" t="s">
        <v>84</v>
      </c>
      <c r="BK186" s="188">
        <f t="shared" si="49"/>
        <v>0</v>
      </c>
      <c r="BL186" s="14" t="s">
        <v>90</v>
      </c>
      <c r="BM186" s="186" t="s">
        <v>693</v>
      </c>
    </row>
    <row r="187" spans="1:65" s="2" customFormat="1" ht="14.5" customHeight="1">
      <c r="A187" s="31"/>
      <c r="B187" s="32"/>
      <c r="C187" s="189" t="s">
        <v>709</v>
      </c>
      <c r="D187" s="189" t="s">
        <v>226</v>
      </c>
      <c r="E187" s="190" t="s">
        <v>1025</v>
      </c>
      <c r="F187" s="191" t="s">
        <v>1026</v>
      </c>
      <c r="G187" s="192" t="s">
        <v>192</v>
      </c>
      <c r="H187" s="193">
        <v>20</v>
      </c>
      <c r="I187" s="194"/>
      <c r="J187" s="193">
        <f t="shared" si="40"/>
        <v>0</v>
      </c>
      <c r="K187" s="195"/>
      <c r="L187" s="196"/>
      <c r="M187" s="197" t="s">
        <v>1</v>
      </c>
      <c r="N187" s="198" t="s">
        <v>41</v>
      </c>
      <c r="O187" s="68"/>
      <c r="P187" s="184">
        <f t="shared" si="41"/>
        <v>0</v>
      </c>
      <c r="Q187" s="184">
        <v>0</v>
      </c>
      <c r="R187" s="184">
        <f t="shared" si="42"/>
        <v>0</v>
      </c>
      <c r="S187" s="184">
        <v>0</v>
      </c>
      <c r="T187" s="184">
        <f t="shared" si="43"/>
        <v>0</v>
      </c>
      <c r="U187" s="185" t="s">
        <v>1</v>
      </c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186" t="s">
        <v>229</v>
      </c>
      <c r="AT187" s="186" t="s">
        <v>226</v>
      </c>
      <c r="AU187" s="186" t="s">
        <v>80</v>
      </c>
      <c r="AY187" s="14" t="s">
        <v>145</v>
      </c>
      <c r="BE187" s="187">
        <f t="shared" si="44"/>
        <v>0</v>
      </c>
      <c r="BF187" s="187">
        <f t="shared" si="45"/>
        <v>0</v>
      </c>
      <c r="BG187" s="187">
        <f t="shared" si="46"/>
        <v>0</v>
      </c>
      <c r="BH187" s="187">
        <f t="shared" si="47"/>
        <v>0</v>
      </c>
      <c r="BI187" s="187">
        <f t="shared" si="48"/>
        <v>0</v>
      </c>
      <c r="BJ187" s="14" t="s">
        <v>84</v>
      </c>
      <c r="BK187" s="188">
        <f t="shared" si="49"/>
        <v>0</v>
      </c>
      <c r="BL187" s="14" t="s">
        <v>90</v>
      </c>
      <c r="BM187" s="186" t="s">
        <v>774</v>
      </c>
    </row>
    <row r="188" spans="1:65" s="2" customFormat="1" ht="14.5" customHeight="1">
      <c r="A188" s="31"/>
      <c r="B188" s="32"/>
      <c r="C188" s="175" t="s">
        <v>662</v>
      </c>
      <c r="D188" s="175" t="s">
        <v>146</v>
      </c>
      <c r="E188" s="176" t="s">
        <v>1027</v>
      </c>
      <c r="F188" s="177" t="s">
        <v>959</v>
      </c>
      <c r="G188" s="178" t="s">
        <v>192</v>
      </c>
      <c r="H188" s="179">
        <v>1</v>
      </c>
      <c r="I188" s="180"/>
      <c r="J188" s="179">
        <f t="shared" si="40"/>
        <v>0</v>
      </c>
      <c r="K188" s="181"/>
      <c r="L188" s="36"/>
      <c r="M188" s="182" t="s">
        <v>1</v>
      </c>
      <c r="N188" s="183" t="s">
        <v>41</v>
      </c>
      <c r="O188" s="68"/>
      <c r="P188" s="184">
        <f t="shared" si="41"/>
        <v>0</v>
      </c>
      <c r="Q188" s="184">
        <v>0</v>
      </c>
      <c r="R188" s="184">
        <f t="shared" si="42"/>
        <v>0</v>
      </c>
      <c r="S188" s="184">
        <v>0</v>
      </c>
      <c r="T188" s="184">
        <f t="shared" si="43"/>
        <v>0</v>
      </c>
      <c r="U188" s="185" t="s">
        <v>1</v>
      </c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186" t="s">
        <v>90</v>
      </c>
      <c r="AT188" s="186" t="s">
        <v>146</v>
      </c>
      <c r="AU188" s="186" t="s">
        <v>80</v>
      </c>
      <c r="AY188" s="14" t="s">
        <v>145</v>
      </c>
      <c r="BE188" s="187">
        <f t="shared" si="44"/>
        <v>0</v>
      </c>
      <c r="BF188" s="187">
        <f t="shared" si="45"/>
        <v>0</v>
      </c>
      <c r="BG188" s="187">
        <f t="shared" si="46"/>
        <v>0</v>
      </c>
      <c r="BH188" s="187">
        <f t="shared" si="47"/>
        <v>0</v>
      </c>
      <c r="BI188" s="187">
        <f t="shared" si="48"/>
        <v>0</v>
      </c>
      <c r="BJ188" s="14" t="s">
        <v>84</v>
      </c>
      <c r="BK188" s="188">
        <f t="shared" si="49"/>
        <v>0</v>
      </c>
      <c r="BL188" s="14" t="s">
        <v>90</v>
      </c>
      <c r="BM188" s="186" t="s">
        <v>210</v>
      </c>
    </row>
    <row r="189" spans="1:65" s="2" customFormat="1" ht="14.5" customHeight="1">
      <c r="A189" s="31"/>
      <c r="B189" s="32"/>
      <c r="C189" s="175" t="s">
        <v>715</v>
      </c>
      <c r="D189" s="175" t="s">
        <v>146</v>
      </c>
      <c r="E189" s="176" t="s">
        <v>1028</v>
      </c>
      <c r="F189" s="177" t="s">
        <v>1029</v>
      </c>
      <c r="G189" s="178" t="s">
        <v>192</v>
      </c>
      <c r="H189" s="179">
        <v>1</v>
      </c>
      <c r="I189" s="180"/>
      <c r="J189" s="179">
        <f t="shared" si="40"/>
        <v>0</v>
      </c>
      <c r="K189" s="181"/>
      <c r="L189" s="36"/>
      <c r="M189" s="182" t="s">
        <v>1</v>
      </c>
      <c r="N189" s="183" t="s">
        <v>41</v>
      </c>
      <c r="O189" s="68"/>
      <c r="P189" s="184">
        <f t="shared" si="41"/>
        <v>0</v>
      </c>
      <c r="Q189" s="184">
        <v>0</v>
      </c>
      <c r="R189" s="184">
        <f t="shared" si="42"/>
        <v>0</v>
      </c>
      <c r="S189" s="184">
        <v>0</v>
      </c>
      <c r="T189" s="184">
        <f t="shared" si="43"/>
        <v>0</v>
      </c>
      <c r="U189" s="185" t="s">
        <v>1</v>
      </c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186" t="s">
        <v>90</v>
      </c>
      <c r="AT189" s="186" t="s">
        <v>146</v>
      </c>
      <c r="AU189" s="186" t="s">
        <v>80</v>
      </c>
      <c r="AY189" s="14" t="s">
        <v>145</v>
      </c>
      <c r="BE189" s="187">
        <f t="shared" si="44"/>
        <v>0</v>
      </c>
      <c r="BF189" s="187">
        <f t="shared" si="45"/>
        <v>0</v>
      </c>
      <c r="BG189" s="187">
        <f t="shared" si="46"/>
        <v>0</v>
      </c>
      <c r="BH189" s="187">
        <f t="shared" si="47"/>
        <v>0</v>
      </c>
      <c r="BI189" s="187">
        <f t="shared" si="48"/>
        <v>0</v>
      </c>
      <c r="BJ189" s="14" t="s">
        <v>84</v>
      </c>
      <c r="BK189" s="188">
        <f t="shared" si="49"/>
        <v>0</v>
      </c>
      <c r="BL189" s="14" t="s">
        <v>90</v>
      </c>
      <c r="BM189" s="186" t="s">
        <v>213</v>
      </c>
    </row>
    <row r="190" spans="1:65" s="2" customFormat="1" ht="24.25" customHeight="1">
      <c r="A190" s="31"/>
      <c r="B190" s="32"/>
      <c r="C190" s="175" t="s">
        <v>193</v>
      </c>
      <c r="D190" s="175" t="s">
        <v>146</v>
      </c>
      <c r="E190" s="176" t="s">
        <v>1030</v>
      </c>
      <c r="F190" s="177" t="s">
        <v>1031</v>
      </c>
      <c r="G190" s="178" t="s">
        <v>192</v>
      </c>
      <c r="H190" s="179">
        <v>1</v>
      </c>
      <c r="I190" s="180"/>
      <c r="J190" s="179">
        <f t="shared" si="40"/>
        <v>0</v>
      </c>
      <c r="K190" s="181"/>
      <c r="L190" s="36"/>
      <c r="M190" s="182" t="s">
        <v>1</v>
      </c>
      <c r="N190" s="183" t="s">
        <v>41</v>
      </c>
      <c r="O190" s="68"/>
      <c r="P190" s="184">
        <f t="shared" si="41"/>
        <v>0</v>
      </c>
      <c r="Q190" s="184">
        <v>0</v>
      </c>
      <c r="R190" s="184">
        <f t="shared" si="42"/>
        <v>0</v>
      </c>
      <c r="S190" s="184">
        <v>0</v>
      </c>
      <c r="T190" s="184">
        <f t="shared" si="43"/>
        <v>0</v>
      </c>
      <c r="U190" s="185" t="s">
        <v>1</v>
      </c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186" t="s">
        <v>90</v>
      </c>
      <c r="AT190" s="186" t="s">
        <v>146</v>
      </c>
      <c r="AU190" s="186" t="s">
        <v>80</v>
      </c>
      <c r="AY190" s="14" t="s">
        <v>145</v>
      </c>
      <c r="BE190" s="187">
        <f t="shared" si="44"/>
        <v>0</v>
      </c>
      <c r="BF190" s="187">
        <f t="shared" si="45"/>
        <v>0</v>
      </c>
      <c r="BG190" s="187">
        <f t="shared" si="46"/>
        <v>0</v>
      </c>
      <c r="BH190" s="187">
        <f t="shared" si="47"/>
        <v>0</v>
      </c>
      <c r="BI190" s="187">
        <f t="shared" si="48"/>
        <v>0</v>
      </c>
      <c r="BJ190" s="14" t="s">
        <v>84</v>
      </c>
      <c r="BK190" s="188">
        <f t="shared" si="49"/>
        <v>0</v>
      </c>
      <c r="BL190" s="14" t="s">
        <v>90</v>
      </c>
      <c r="BM190" s="186" t="s">
        <v>216</v>
      </c>
    </row>
    <row r="191" spans="1:65" s="2" customFormat="1" ht="14.5" customHeight="1">
      <c r="A191" s="31"/>
      <c r="B191" s="32"/>
      <c r="C191" s="175" t="s">
        <v>665</v>
      </c>
      <c r="D191" s="175" t="s">
        <v>146</v>
      </c>
      <c r="E191" s="176" t="s">
        <v>1032</v>
      </c>
      <c r="F191" s="177" t="s">
        <v>1033</v>
      </c>
      <c r="G191" s="178" t="s">
        <v>192</v>
      </c>
      <c r="H191" s="179">
        <v>8</v>
      </c>
      <c r="I191" s="180"/>
      <c r="J191" s="179">
        <f t="shared" si="40"/>
        <v>0</v>
      </c>
      <c r="K191" s="181"/>
      <c r="L191" s="36"/>
      <c r="M191" s="182" t="s">
        <v>1</v>
      </c>
      <c r="N191" s="183" t="s">
        <v>41</v>
      </c>
      <c r="O191" s="68"/>
      <c r="P191" s="184">
        <f t="shared" si="41"/>
        <v>0</v>
      </c>
      <c r="Q191" s="184">
        <v>0</v>
      </c>
      <c r="R191" s="184">
        <f t="shared" si="42"/>
        <v>0</v>
      </c>
      <c r="S191" s="184">
        <v>0</v>
      </c>
      <c r="T191" s="184">
        <f t="shared" si="43"/>
        <v>0</v>
      </c>
      <c r="U191" s="185" t="s">
        <v>1</v>
      </c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186" t="s">
        <v>90</v>
      </c>
      <c r="AT191" s="186" t="s">
        <v>146</v>
      </c>
      <c r="AU191" s="186" t="s">
        <v>80</v>
      </c>
      <c r="AY191" s="14" t="s">
        <v>145</v>
      </c>
      <c r="BE191" s="187">
        <f t="shared" si="44"/>
        <v>0</v>
      </c>
      <c r="BF191" s="187">
        <f t="shared" si="45"/>
        <v>0</v>
      </c>
      <c r="BG191" s="187">
        <f t="shared" si="46"/>
        <v>0</v>
      </c>
      <c r="BH191" s="187">
        <f t="shared" si="47"/>
        <v>0</v>
      </c>
      <c r="BI191" s="187">
        <f t="shared" si="48"/>
        <v>0</v>
      </c>
      <c r="BJ191" s="14" t="s">
        <v>84</v>
      </c>
      <c r="BK191" s="188">
        <f t="shared" si="49"/>
        <v>0</v>
      </c>
      <c r="BL191" s="14" t="s">
        <v>90</v>
      </c>
      <c r="BM191" s="186" t="s">
        <v>219</v>
      </c>
    </row>
    <row r="192" spans="1:65" s="2" customFormat="1" ht="14.5" customHeight="1">
      <c r="A192" s="31"/>
      <c r="B192" s="32"/>
      <c r="C192" s="175" t="s">
        <v>196</v>
      </c>
      <c r="D192" s="175" t="s">
        <v>146</v>
      </c>
      <c r="E192" s="176" t="s">
        <v>1034</v>
      </c>
      <c r="F192" s="177" t="s">
        <v>1035</v>
      </c>
      <c r="G192" s="178" t="s">
        <v>192</v>
      </c>
      <c r="H192" s="179">
        <v>9</v>
      </c>
      <c r="I192" s="180"/>
      <c r="J192" s="179">
        <f t="shared" si="40"/>
        <v>0</v>
      </c>
      <c r="K192" s="181"/>
      <c r="L192" s="36"/>
      <c r="M192" s="182" t="s">
        <v>1</v>
      </c>
      <c r="N192" s="183" t="s">
        <v>41</v>
      </c>
      <c r="O192" s="68"/>
      <c r="P192" s="184">
        <f t="shared" si="41"/>
        <v>0</v>
      </c>
      <c r="Q192" s="184">
        <v>0</v>
      </c>
      <c r="R192" s="184">
        <f t="shared" si="42"/>
        <v>0</v>
      </c>
      <c r="S192" s="184">
        <v>0</v>
      </c>
      <c r="T192" s="184">
        <f t="shared" si="43"/>
        <v>0</v>
      </c>
      <c r="U192" s="185" t="s">
        <v>1</v>
      </c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186" t="s">
        <v>90</v>
      </c>
      <c r="AT192" s="186" t="s">
        <v>146</v>
      </c>
      <c r="AU192" s="186" t="s">
        <v>80</v>
      </c>
      <c r="AY192" s="14" t="s">
        <v>145</v>
      </c>
      <c r="BE192" s="187">
        <f t="shared" si="44"/>
        <v>0</v>
      </c>
      <c r="BF192" s="187">
        <f t="shared" si="45"/>
        <v>0</v>
      </c>
      <c r="BG192" s="187">
        <f t="shared" si="46"/>
        <v>0</v>
      </c>
      <c r="BH192" s="187">
        <f t="shared" si="47"/>
        <v>0</v>
      </c>
      <c r="BI192" s="187">
        <f t="shared" si="48"/>
        <v>0</v>
      </c>
      <c r="BJ192" s="14" t="s">
        <v>84</v>
      </c>
      <c r="BK192" s="188">
        <f t="shared" si="49"/>
        <v>0</v>
      </c>
      <c r="BL192" s="14" t="s">
        <v>90</v>
      </c>
      <c r="BM192" s="186" t="s">
        <v>222</v>
      </c>
    </row>
    <row r="193" spans="1:65" s="2" customFormat="1" ht="14.5" customHeight="1">
      <c r="A193" s="31"/>
      <c r="B193" s="32"/>
      <c r="C193" s="175" t="s">
        <v>684</v>
      </c>
      <c r="D193" s="175" t="s">
        <v>146</v>
      </c>
      <c r="E193" s="176" t="s">
        <v>946</v>
      </c>
      <c r="F193" s="177" t="s">
        <v>947</v>
      </c>
      <c r="G193" s="178" t="s">
        <v>192</v>
      </c>
      <c r="H193" s="179">
        <v>7</v>
      </c>
      <c r="I193" s="180"/>
      <c r="J193" s="179">
        <f t="shared" si="40"/>
        <v>0</v>
      </c>
      <c r="K193" s="181"/>
      <c r="L193" s="36"/>
      <c r="M193" s="182" t="s">
        <v>1</v>
      </c>
      <c r="N193" s="183" t="s">
        <v>41</v>
      </c>
      <c r="O193" s="68"/>
      <c r="P193" s="184">
        <f t="shared" si="41"/>
        <v>0</v>
      </c>
      <c r="Q193" s="184">
        <v>0</v>
      </c>
      <c r="R193" s="184">
        <f t="shared" si="42"/>
        <v>0</v>
      </c>
      <c r="S193" s="184">
        <v>0</v>
      </c>
      <c r="T193" s="184">
        <f t="shared" si="43"/>
        <v>0</v>
      </c>
      <c r="U193" s="185" t="s">
        <v>1</v>
      </c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R193" s="186" t="s">
        <v>90</v>
      </c>
      <c r="AT193" s="186" t="s">
        <v>146</v>
      </c>
      <c r="AU193" s="186" t="s">
        <v>80</v>
      </c>
      <c r="AY193" s="14" t="s">
        <v>145</v>
      </c>
      <c r="BE193" s="187">
        <f t="shared" si="44"/>
        <v>0</v>
      </c>
      <c r="BF193" s="187">
        <f t="shared" si="45"/>
        <v>0</v>
      </c>
      <c r="BG193" s="187">
        <f t="shared" si="46"/>
        <v>0</v>
      </c>
      <c r="BH193" s="187">
        <f t="shared" si="47"/>
        <v>0</v>
      </c>
      <c r="BI193" s="187">
        <f t="shared" si="48"/>
        <v>0</v>
      </c>
      <c r="BJ193" s="14" t="s">
        <v>84</v>
      </c>
      <c r="BK193" s="188">
        <f t="shared" si="49"/>
        <v>0</v>
      </c>
      <c r="BL193" s="14" t="s">
        <v>90</v>
      </c>
      <c r="BM193" s="186" t="s">
        <v>225</v>
      </c>
    </row>
    <row r="194" spans="1:65" s="2" customFormat="1" ht="14.5" customHeight="1">
      <c r="A194" s="31"/>
      <c r="B194" s="32"/>
      <c r="C194" s="189" t="s">
        <v>758</v>
      </c>
      <c r="D194" s="189" t="s">
        <v>226</v>
      </c>
      <c r="E194" s="190" t="s">
        <v>948</v>
      </c>
      <c r="F194" s="191" t="s">
        <v>949</v>
      </c>
      <c r="G194" s="192" t="s">
        <v>192</v>
      </c>
      <c r="H194" s="193">
        <v>7</v>
      </c>
      <c r="I194" s="194"/>
      <c r="J194" s="193">
        <f t="shared" si="40"/>
        <v>0</v>
      </c>
      <c r="K194" s="195"/>
      <c r="L194" s="196"/>
      <c r="M194" s="197" t="s">
        <v>1</v>
      </c>
      <c r="N194" s="198" t="s">
        <v>41</v>
      </c>
      <c r="O194" s="68"/>
      <c r="P194" s="184">
        <f t="shared" si="41"/>
        <v>0</v>
      </c>
      <c r="Q194" s="184">
        <v>0</v>
      </c>
      <c r="R194" s="184">
        <f t="shared" si="42"/>
        <v>0</v>
      </c>
      <c r="S194" s="184">
        <v>0</v>
      </c>
      <c r="T194" s="184">
        <f t="shared" si="43"/>
        <v>0</v>
      </c>
      <c r="U194" s="185" t="s">
        <v>1</v>
      </c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R194" s="186" t="s">
        <v>229</v>
      </c>
      <c r="AT194" s="186" t="s">
        <v>226</v>
      </c>
      <c r="AU194" s="186" t="s">
        <v>80</v>
      </c>
      <c r="AY194" s="14" t="s">
        <v>145</v>
      </c>
      <c r="BE194" s="187">
        <f t="shared" si="44"/>
        <v>0</v>
      </c>
      <c r="BF194" s="187">
        <f t="shared" si="45"/>
        <v>0</v>
      </c>
      <c r="BG194" s="187">
        <f t="shared" si="46"/>
        <v>0</v>
      </c>
      <c r="BH194" s="187">
        <f t="shared" si="47"/>
        <v>0</v>
      </c>
      <c r="BI194" s="187">
        <f t="shared" si="48"/>
        <v>0</v>
      </c>
      <c r="BJ194" s="14" t="s">
        <v>84</v>
      </c>
      <c r="BK194" s="188">
        <f t="shared" si="49"/>
        <v>0</v>
      </c>
      <c r="BL194" s="14" t="s">
        <v>90</v>
      </c>
      <c r="BM194" s="186" t="s">
        <v>230</v>
      </c>
    </row>
    <row r="195" spans="1:65" s="2" customFormat="1" ht="14.5" customHeight="1">
      <c r="A195" s="31"/>
      <c r="B195" s="32"/>
      <c r="C195" s="175" t="s">
        <v>722</v>
      </c>
      <c r="D195" s="175" t="s">
        <v>146</v>
      </c>
      <c r="E195" s="176" t="s">
        <v>1036</v>
      </c>
      <c r="F195" s="177" t="s">
        <v>1037</v>
      </c>
      <c r="G195" s="178" t="s">
        <v>192</v>
      </c>
      <c r="H195" s="179">
        <v>2</v>
      </c>
      <c r="I195" s="180"/>
      <c r="J195" s="179">
        <f t="shared" si="40"/>
        <v>0</v>
      </c>
      <c r="K195" s="181"/>
      <c r="L195" s="36"/>
      <c r="M195" s="182" t="s">
        <v>1</v>
      </c>
      <c r="N195" s="183" t="s">
        <v>41</v>
      </c>
      <c r="O195" s="68"/>
      <c r="P195" s="184">
        <f t="shared" si="41"/>
        <v>0</v>
      </c>
      <c r="Q195" s="184">
        <v>0</v>
      </c>
      <c r="R195" s="184">
        <f t="shared" si="42"/>
        <v>0</v>
      </c>
      <c r="S195" s="184">
        <v>0</v>
      </c>
      <c r="T195" s="184">
        <f t="shared" si="43"/>
        <v>0</v>
      </c>
      <c r="U195" s="185" t="s">
        <v>1</v>
      </c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R195" s="186" t="s">
        <v>90</v>
      </c>
      <c r="AT195" s="186" t="s">
        <v>146</v>
      </c>
      <c r="AU195" s="186" t="s">
        <v>80</v>
      </c>
      <c r="AY195" s="14" t="s">
        <v>145</v>
      </c>
      <c r="BE195" s="187">
        <f t="shared" si="44"/>
        <v>0</v>
      </c>
      <c r="BF195" s="187">
        <f t="shared" si="45"/>
        <v>0</v>
      </c>
      <c r="BG195" s="187">
        <f t="shared" si="46"/>
        <v>0</v>
      </c>
      <c r="BH195" s="187">
        <f t="shared" si="47"/>
        <v>0</v>
      </c>
      <c r="BI195" s="187">
        <f t="shared" si="48"/>
        <v>0</v>
      </c>
      <c r="BJ195" s="14" t="s">
        <v>84</v>
      </c>
      <c r="BK195" s="188">
        <f t="shared" si="49"/>
        <v>0</v>
      </c>
      <c r="BL195" s="14" t="s">
        <v>90</v>
      </c>
      <c r="BM195" s="186" t="s">
        <v>233</v>
      </c>
    </row>
    <row r="196" spans="1:65" s="2" customFormat="1" ht="14.5" customHeight="1">
      <c r="A196" s="31"/>
      <c r="B196" s="32"/>
      <c r="C196" s="189" t="s">
        <v>206</v>
      </c>
      <c r="D196" s="189" t="s">
        <v>226</v>
      </c>
      <c r="E196" s="190" t="s">
        <v>1038</v>
      </c>
      <c r="F196" s="191" t="s">
        <v>1039</v>
      </c>
      <c r="G196" s="192" t="s">
        <v>192</v>
      </c>
      <c r="H196" s="193">
        <v>1</v>
      </c>
      <c r="I196" s="194"/>
      <c r="J196" s="193">
        <f t="shared" si="40"/>
        <v>0</v>
      </c>
      <c r="K196" s="195"/>
      <c r="L196" s="196"/>
      <c r="M196" s="197" t="s">
        <v>1</v>
      </c>
      <c r="N196" s="198" t="s">
        <v>41</v>
      </c>
      <c r="O196" s="68"/>
      <c r="P196" s="184">
        <f t="shared" si="41"/>
        <v>0</v>
      </c>
      <c r="Q196" s="184">
        <v>0</v>
      </c>
      <c r="R196" s="184">
        <f t="shared" si="42"/>
        <v>0</v>
      </c>
      <c r="S196" s="184">
        <v>0</v>
      </c>
      <c r="T196" s="184">
        <f t="shared" si="43"/>
        <v>0</v>
      </c>
      <c r="U196" s="185" t="s">
        <v>1</v>
      </c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R196" s="186" t="s">
        <v>229</v>
      </c>
      <c r="AT196" s="186" t="s">
        <v>226</v>
      </c>
      <c r="AU196" s="186" t="s">
        <v>80</v>
      </c>
      <c r="AY196" s="14" t="s">
        <v>145</v>
      </c>
      <c r="BE196" s="187">
        <f t="shared" si="44"/>
        <v>0</v>
      </c>
      <c r="BF196" s="187">
        <f t="shared" si="45"/>
        <v>0</v>
      </c>
      <c r="BG196" s="187">
        <f t="shared" si="46"/>
        <v>0</v>
      </c>
      <c r="BH196" s="187">
        <f t="shared" si="47"/>
        <v>0</v>
      </c>
      <c r="BI196" s="187">
        <f t="shared" si="48"/>
        <v>0</v>
      </c>
      <c r="BJ196" s="14" t="s">
        <v>84</v>
      </c>
      <c r="BK196" s="188">
        <f t="shared" si="49"/>
        <v>0</v>
      </c>
      <c r="BL196" s="14" t="s">
        <v>90</v>
      </c>
      <c r="BM196" s="186" t="s">
        <v>236</v>
      </c>
    </row>
    <row r="197" spans="1:65" s="2" customFormat="1" ht="14.5" customHeight="1">
      <c r="A197" s="31"/>
      <c r="B197" s="32"/>
      <c r="C197" s="189" t="s">
        <v>747</v>
      </c>
      <c r="D197" s="189" t="s">
        <v>226</v>
      </c>
      <c r="E197" s="190" t="s">
        <v>1040</v>
      </c>
      <c r="F197" s="191" t="s">
        <v>1041</v>
      </c>
      <c r="G197" s="192" t="s">
        <v>192</v>
      </c>
      <c r="H197" s="193">
        <v>1</v>
      </c>
      <c r="I197" s="194"/>
      <c r="J197" s="193">
        <f t="shared" si="40"/>
        <v>0</v>
      </c>
      <c r="K197" s="195"/>
      <c r="L197" s="196"/>
      <c r="M197" s="197" t="s">
        <v>1</v>
      </c>
      <c r="N197" s="198" t="s">
        <v>41</v>
      </c>
      <c r="O197" s="68"/>
      <c r="P197" s="184">
        <f t="shared" si="41"/>
        <v>0</v>
      </c>
      <c r="Q197" s="184">
        <v>0</v>
      </c>
      <c r="R197" s="184">
        <f t="shared" si="42"/>
        <v>0</v>
      </c>
      <c r="S197" s="184">
        <v>0</v>
      </c>
      <c r="T197" s="184">
        <f t="shared" si="43"/>
        <v>0</v>
      </c>
      <c r="U197" s="185" t="s">
        <v>1</v>
      </c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R197" s="186" t="s">
        <v>229</v>
      </c>
      <c r="AT197" s="186" t="s">
        <v>226</v>
      </c>
      <c r="AU197" s="186" t="s">
        <v>80</v>
      </c>
      <c r="AY197" s="14" t="s">
        <v>145</v>
      </c>
      <c r="BE197" s="187">
        <f t="shared" si="44"/>
        <v>0</v>
      </c>
      <c r="BF197" s="187">
        <f t="shared" si="45"/>
        <v>0</v>
      </c>
      <c r="BG197" s="187">
        <f t="shared" si="46"/>
        <v>0</v>
      </c>
      <c r="BH197" s="187">
        <f t="shared" si="47"/>
        <v>0</v>
      </c>
      <c r="BI197" s="187">
        <f t="shared" si="48"/>
        <v>0</v>
      </c>
      <c r="BJ197" s="14" t="s">
        <v>84</v>
      </c>
      <c r="BK197" s="188">
        <f t="shared" si="49"/>
        <v>0</v>
      </c>
      <c r="BL197" s="14" t="s">
        <v>90</v>
      </c>
      <c r="BM197" s="186" t="s">
        <v>239</v>
      </c>
    </row>
    <row r="198" spans="1:65" s="2" customFormat="1" ht="14.5" customHeight="1">
      <c r="A198" s="31"/>
      <c r="B198" s="32"/>
      <c r="C198" s="175" t="s">
        <v>668</v>
      </c>
      <c r="D198" s="175" t="s">
        <v>146</v>
      </c>
      <c r="E198" s="176" t="s">
        <v>1042</v>
      </c>
      <c r="F198" s="177" t="s">
        <v>1043</v>
      </c>
      <c r="G198" s="178" t="s">
        <v>192</v>
      </c>
      <c r="H198" s="179">
        <v>4</v>
      </c>
      <c r="I198" s="180"/>
      <c r="J198" s="179">
        <f t="shared" si="40"/>
        <v>0</v>
      </c>
      <c r="K198" s="181"/>
      <c r="L198" s="36"/>
      <c r="M198" s="182" t="s">
        <v>1</v>
      </c>
      <c r="N198" s="183" t="s">
        <v>41</v>
      </c>
      <c r="O198" s="68"/>
      <c r="P198" s="184">
        <f t="shared" si="41"/>
        <v>0</v>
      </c>
      <c r="Q198" s="184">
        <v>0</v>
      </c>
      <c r="R198" s="184">
        <f t="shared" si="42"/>
        <v>0</v>
      </c>
      <c r="S198" s="184">
        <v>0</v>
      </c>
      <c r="T198" s="184">
        <f t="shared" si="43"/>
        <v>0</v>
      </c>
      <c r="U198" s="185" t="s">
        <v>1</v>
      </c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R198" s="186" t="s">
        <v>90</v>
      </c>
      <c r="AT198" s="186" t="s">
        <v>146</v>
      </c>
      <c r="AU198" s="186" t="s">
        <v>80</v>
      </c>
      <c r="AY198" s="14" t="s">
        <v>145</v>
      </c>
      <c r="BE198" s="187">
        <f t="shared" si="44"/>
        <v>0</v>
      </c>
      <c r="BF198" s="187">
        <f t="shared" si="45"/>
        <v>0</v>
      </c>
      <c r="BG198" s="187">
        <f t="shared" si="46"/>
        <v>0</v>
      </c>
      <c r="BH198" s="187">
        <f t="shared" si="47"/>
        <v>0</v>
      </c>
      <c r="BI198" s="187">
        <f t="shared" si="48"/>
        <v>0</v>
      </c>
      <c r="BJ198" s="14" t="s">
        <v>84</v>
      </c>
      <c r="BK198" s="188">
        <f t="shared" si="49"/>
        <v>0</v>
      </c>
      <c r="BL198" s="14" t="s">
        <v>90</v>
      </c>
      <c r="BM198" s="186" t="s">
        <v>242</v>
      </c>
    </row>
    <row r="199" spans="1:65" s="2" customFormat="1" ht="14.5" customHeight="1">
      <c r="A199" s="31"/>
      <c r="B199" s="32"/>
      <c r="C199" s="175" t="s">
        <v>729</v>
      </c>
      <c r="D199" s="175" t="s">
        <v>146</v>
      </c>
      <c r="E199" s="176" t="s">
        <v>1044</v>
      </c>
      <c r="F199" s="177" t="s">
        <v>1045</v>
      </c>
      <c r="G199" s="178" t="s">
        <v>365</v>
      </c>
      <c r="H199" s="180"/>
      <c r="I199" s="180"/>
      <c r="J199" s="179">
        <f t="shared" si="40"/>
        <v>0</v>
      </c>
      <c r="K199" s="181"/>
      <c r="L199" s="36"/>
      <c r="M199" s="182" t="s">
        <v>1</v>
      </c>
      <c r="N199" s="183" t="s">
        <v>41</v>
      </c>
      <c r="O199" s="68"/>
      <c r="P199" s="184">
        <f t="shared" si="41"/>
        <v>0</v>
      </c>
      <c r="Q199" s="184">
        <v>0</v>
      </c>
      <c r="R199" s="184">
        <f t="shared" si="42"/>
        <v>0</v>
      </c>
      <c r="S199" s="184">
        <v>0</v>
      </c>
      <c r="T199" s="184">
        <f t="shared" si="43"/>
        <v>0</v>
      </c>
      <c r="U199" s="185" t="s">
        <v>1</v>
      </c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R199" s="186" t="s">
        <v>90</v>
      </c>
      <c r="AT199" s="186" t="s">
        <v>146</v>
      </c>
      <c r="AU199" s="186" t="s">
        <v>80</v>
      </c>
      <c r="AY199" s="14" t="s">
        <v>145</v>
      </c>
      <c r="BE199" s="187">
        <f t="shared" si="44"/>
        <v>0</v>
      </c>
      <c r="BF199" s="187">
        <f t="shared" si="45"/>
        <v>0</v>
      </c>
      <c r="BG199" s="187">
        <f t="shared" si="46"/>
        <v>0</v>
      </c>
      <c r="BH199" s="187">
        <f t="shared" si="47"/>
        <v>0</v>
      </c>
      <c r="BI199" s="187">
        <f t="shared" si="48"/>
        <v>0</v>
      </c>
      <c r="BJ199" s="14" t="s">
        <v>84</v>
      </c>
      <c r="BK199" s="188">
        <f t="shared" si="49"/>
        <v>0</v>
      </c>
      <c r="BL199" s="14" t="s">
        <v>90</v>
      </c>
      <c r="BM199" s="186" t="s">
        <v>245</v>
      </c>
    </row>
    <row r="200" spans="1:65" s="11" customFormat="1" ht="25.95" customHeight="1">
      <c r="B200" s="161"/>
      <c r="C200" s="162"/>
      <c r="D200" s="163" t="s">
        <v>74</v>
      </c>
      <c r="E200" s="164" t="s">
        <v>888</v>
      </c>
      <c r="F200" s="164" t="s">
        <v>1</v>
      </c>
      <c r="G200" s="162"/>
      <c r="H200" s="162"/>
      <c r="I200" s="165"/>
      <c r="J200" s="166">
        <f>BK200</f>
        <v>0</v>
      </c>
      <c r="K200" s="162"/>
      <c r="L200" s="167"/>
      <c r="M200" s="168"/>
      <c r="N200" s="169"/>
      <c r="O200" s="169"/>
      <c r="P200" s="170">
        <f>SUM(P201:P214)</f>
        <v>0</v>
      </c>
      <c r="Q200" s="169"/>
      <c r="R200" s="170">
        <f>SUM(R201:R214)</f>
        <v>0</v>
      </c>
      <c r="S200" s="169"/>
      <c r="T200" s="170">
        <f>SUM(T201:T214)</f>
        <v>0</v>
      </c>
      <c r="U200" s="171"/>
      <c r="AR200" s="172" t="s">
        <v>80</v>
      </c>
      <c r="AT200" s="173" t="s">
        <v>74</v>
      </c>
      <c r="AU200" s="173" t="s">
        <v>75</v>
      </c>
      <c r="AY200" s="172" t="s">
        <v>145</v>
      </c>
      <c r="BK200" s="174">
        <f>SUM(BK201:BK214)</f>
        <v>0</v>
      </c>
    </row>
    <row r="201" spans="1:65" s="2" customFormat="1" ht="24.25" customHeight="1">
      <c r="A201" s="31"/>
      <c r="B201" s="32"/>
      <c r="C201" s="175" t="s">
        <v>690</v>
      </c>
      <c r="D201" s="175" t="s">
        <v>146</v>
      </c>
      <c r="E201" s="176" t="s">
        <v>1046</v>
      </c>
      <c r="F201" s="177" t="s">
        <v>1047</v>
      </c>
      <c r="G201" s="178" t="s">
        <v>192</v>
      </c>
      <c r="H201" s="179">
        <v>12</v>
      </c>
      <c r="I201" s="180"/>
      <c r="J201" s="179">
        <f t="shared" ref="J201:J214" si="50">ROUND(I201*H201,3)</f>
        <v>0</v>
      </c>
      <c r="K201" s="181"/>
      <c r="L201" s="36"/>
      <c r="M201" s="182" t="s">
        <v>1</v>
      </c>
      <c r="N201" s="183" t="s">
        <v>41</v>
      </c>
      <c r="O201" s="68"/>
      <c r="P201" s="184">
        <f t="shared" ref="P201:P214" si="51">O201*H201</f>
        <v>0</v>
      </c>
      <c r="Q201" s="184">
        <v>0</v>
      </c>
      <c r="R201" s="184">
        <f t="shared" ref="R201:R214" si="52">Q201*H201</f>
        <v>0</v>
      </c>
      <c r="S201" s="184">
        <v>0</v>
      </c>
      <c r="T201" s="184">
        <f t="shared" ref="T201:T214" si="53">S201*H201</f>
        <v>0</v>
      </c>
      <c r="U201" s="185" t="s">
        <v>1</v>
      </c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R201" s="186" t="s">
        <v>90</v>
      </c>
      <c r="AT201" s="186" t="s">
        <v>146</v>
      </c>
      <c r="AU201" s="186" t="s">
        <v>80</v>
      </c>
      <c r="AY201" s="14" t="s">
        <v>145</v>
      </c>
      <c r="BE201" s="187">
        <f t="shared" ref="BE201:BE214" si="54">IF(N201="základná",J201,0)</f>
        <v>0</v>
      </c>
      <c r="BF201" s="187">
        <f t="shared" ref="BF201:BF214" si="55">IF(N201="znížená",J201,0)</f>
        <v>0</v>
      </c>
      <c r="BG201" s="187">
        <f t="shared" ref="BG201:BG214" si="56">IF(N201="zákl. prenesená",J201,0)</f>
        <v>0</v>
      </c>
      <c r="BH201" s="187">
        <f t="shared" ref="BH201:BH214" si="57">IF(N201="zníž. prenesená",J201,0)</f>
        <v>0</v>
      </c>
      <c r="BI201" s="187">
        <f t="shared" ref="BI201:BI214" si="58">IF(N201="nulová",J201,0)</f>
        <v>0</v>
      </c>
      <c r="BJ201" s="14" t="s">
        <v>84</v>
      </c>
      <c r="BK201" s="188">
        <f t="shared" ref="BK201:BK214" si="59">ROUND(I201*H201,3)</f>
        <v>0</v>
      </c>
      <c r="BL201" s="14" t="s">
        <v>90</v>
      </c>
      <c r="BM201" s="186" t="s">
        <v>249</v>
      </c>
    </row>
    <row r="202" spans="1:65" s="2" customFormat="1" ht="24.25" customHeight="1">
      <c r="A202" s="31"/>
      <c r="B202" s="32"/>
      <c r="C202" s="189" t="s">
        <v>693</v>
      </c>
      <c r="D202" s="189" t="s">
        <v>226</v>
      </c>
      <c r="E202" s="190" t="s">
        <v>1048</v>
      </c>
      <c r="F202" s="191" t="s">
        <v>1049</v>
      </c>
      <c r="G202" s="192" t="s">
        <v>192</v>
      </c>
      <c r="H202" s="193">
        <v>2</v>
      </c>
      <c r="I202" s="194"/>
      <c r="J202" s="193">
        <f t="shared" si="50"/>
        <v>0</v>
      </c>
      <c r="K202" s="195"/>
      <c r="L202" s="196"/>
      <c r="M202" s="197" t="s">
        <v>1</v>
      </c>
      <c r="N202" s="198" t="s">
        <v>41</v>
      </c>
      <c r="O202" s="68"/>
      <c r="P202" s="184">
        <f t="shared" si="51"/>
        <v>0</v>
      </c>
      <c r="Q202" s="184">
        <v>0</v>
      </c>
      <c r="R202" s="184">
        <f t="shared" si="52"/>
        <v>0</v>
      </c>
      <c r="S202" s="184">
        <v>0</v>
      </c>
      <c r="T202" s="184">
        <f t="shared" si="53"/>
        <v>0</v>
      </c>
      <c r="U202" s="185" t="s">
        <v>1</v>
      </c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R202" s="186" t="s">
        <v>229</v>
      </c>
      <c r="AT202" s="186" t="s">
        <v>226</v>
      </c>
      <c r="AU202" s="186" t="s">
        <v>80</v>
      </c>
      <c r="AY202" s="14" t="s">
        <v>145</v>
      </c>
      <c r="BE202" s="187">
        <f t="shared" si="54"/>
        <v>0</v>
      </c>
      <c r="BF202" s="187">
        <f t="shared" si="55"/>
        <v>0</v>
      </c>
      <c r="BG202" s="187">
        <f t="shared" si="56"/>
        <v>0</v>
      </c>
      <c r="BH202" s="187">
        <f t="shared" si="57"/>
        <v>0</v>
      </c>
      <c r="BI202" s="187">
        <f t="shared" si="58"/>
        <v>0</v>
      </c>
      <c r="BJ202" s="14" t="s">
        <v>84</v>
      </c>
      <c r="BK202" s="188">
        <f t="shared" si="59"/>
        <v>0</v>
      </c>
      <c r="BL202" s="14" t="s">
        <v>90</v>
      </c>
      <c r="BM202" s="186" t="s">
        <v>252</v>
      </c>
    </row>
    <row r="203" spans="1:65" s="2" customFormat="1" ht="24.25" customHeight="1">
      <c r="A203" s="31"/>
      <c r="B203" s="32"/>
      <c r="C203" s="189" t="s">
        <v>774</v>
      </c>
      <c r="D203" s="189" t="s">
        <v>226</v>
      </c>
      <c r="E203" s="190" t="s">
        <v>1050</v>
      </c>
      <c r="F203" s="191" t="s">
        <v>1051</v>
      </c>
      <c r="G203" s="192" t="s">
        <v>192</v>
      </c>
      <c r="H203" s="193">
        <v>2</v>
      </c>
      <c r="I203" s="194"/>
      <c r="J203" s="193">
        <f t="shared" si="50"/>
        <v>0</v>
      </c>
      <c r="K203" s="195"/>
      <c r="L203" s="196"/>
      <c r="M203" s="197" t="s">
        <v>1</v>
      </c>
      <c r="N203" s="198" t="s">
        <v>41</v>
      </c>
      <c r="O203" s="68"/>
      <c r="P203" s="184">
        <f t="shared" si="51"/>
        <v>0</v>
      </c>
      <c r="Q203" s="184">
        <v>0</v>
      </c>
      <c r="R203" s="184">
        <f t="shared" si="52"/>
        <v>0</v>
      </c>
      <c r="S203" s="184">
        <v>0</v>
      </c>
      <c r="T203" s="184">
        <f t="shared" si="53"/>
        <v>0</v>
      </c>
      <c r="U203" s="185" t="s">
        <v>1</v>
      </c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R203" s="186" t="s">
        <v>229</v>
      </c>
      <c r="AT203" s="186" t="s">
        <v>226</v>
      </c>
      <c r="AU203" s="186" t="s">
        <v>80</v>
      </c>
      <c r="AY203" s="14" t="s">
        <v>145</v>
      </c>
      <c r="BE203" s="187">
        <f t="shared" si="54"/>
        <v>0</v>
      </c>
      <c r="BF203" s="187">
        <f t="shared" si="55"/>
        <v>0</v>
      </c>
      <c r="BG203" s="187">
        <f t="shared" si="56"/>
        <v>0</v>
      </c>
      <c r="BH203" s="187">
        <f t="shared" si="57"/>
        <v>0</v>
      </c>
      <c r="BI203" s="187">
        <f t="shared" si="58"/>
        <v>0</v>
      </c>
      <c r="BJ203" s="14" t="s">
        <v>84</v>
      </c>
      <c r="BK203" s="188">
        <f t="shared" si="59"/>
        <v>0</v>
      </c>
      <c r="BL203" s="14" t="s">
        <v>90</v>
      </c>
      <c r="BM203" s="186" t="s">
        <v>714</v>
      </c>
    </row>
    <row r="204" spans="1:65" s="2" customFormat="1" ht="24.25" customHeight="1">
      <c r="A204" s="31"/>
      <c r="B204" s="32"/>
      <c r="C204" s="189" t="s">
        <v>210</v>
      </c>
      <c r="D204" s="189" t="s">
        <v>226</v>
      </c>
      <c r="E204" s="190" t="s">
        <v>1052</v>
      </c>
      <c r="F204" s="191" t="s">
        <v>1053</v>
      </c>
      <c r="G204" s="192" t="s">
        <v>192</v>
      </c>
      <c r="H204" s="193">
        <v>8</v>
      </c>
      <c r="I204" s="194"/>
      <c r="J204" s="193">
        <f t="shared" si="50"/>
        <v>0</v>
      </c>
      <c r="K204" s="195"/>
      <c r="L204" s="196"/>
      <c r="M204" s="197" t="s">
        <v>1</v>
      </c>
      <c r="N204" s="198" t="s">
        <v>41</v>
      </c>
      <c r="O204" s="68"/>
      <c r="P204" s="184">
        <f t="shared" si="51"/>
        <v>0</v>
      </c>
      <c r="Q204" s="184">
        <v>0</v>
      </c>
      <c r="R204" s="184">
        <f t="shared" si="52"/>
        <v>0</v>
      </c>
      <c r="S204" s="184">
        <v>0</v>
      </c>
      <c r="T204" s="184">
        <f t="shared" si="53"/>
        <v>0</v>
      </c>
      <c r="U204" s="185" t="s">
        <v>1</v>
      </c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R204" s="186" t="s">
        <v>229</v>
      </c>
      <c r="AT204" s="186" t="s">
        <v>226</v>
      </c>
      <c r="AU204" s="186" t="s">
        <v>80</v>
      </c>
      <c r="AY204" s="14" t="s">
        <v>145</v>
      </c>
      <c r="BE204" s="187">
        <f t="shared" si="54"/>
        <v>0</v>
      </c>
      <c r="BF204" s="187">
        <f t="shared" si="55"/>
        <v>0</v>
      </c>
      <c r="BG204" s="187">
        <f t="shared" si="56"/>
        <v>0</v>
      </c>
      <c r="BH204" s="187">
        <f t="shared" si="57"/>
        <v>0</v>
      </c>
      <c r="BI204" s="187">
        <f t="shared" si="58"/>
        <v>0</v>
      </c>
      <c r="BJ204" s="14" t="s">
        <v>84</v>
      </c>
      <c r="BK204" s="188">
        <f t="shared" si="59"/>
        <v>0</v>
      </c>
      <c r="BL204" s="14" t="s">
        <v>90</v>
      </c>
      <c r="BM204" s="186" t="s">
        <v>255</v>
      </c>
    </row>
    <row r="205" spans="1:65" s="2" customFormat="1" ht="24.25" customHeight="1">
      <c r="A205" s="31"/>
      <c r="B205" s="32"/>
      <c r="C205" s="175" t="s">
        <v>769</v>
      </c>
      <c r="D205" s="175" t="s">
        <v>146</v>
      </c>
      <c r="E205" s="176" t="s">
        <v>1054</v>
      </c>
      <c r="F205" s="177" t="s">
        <v>1055</v>
      </c>
      <c r="G205" s="178" t="s">
        <v>192</v>
      </c>
      <c r="H205" s="179">
        <v>4</v>
      </c>
      <c r="I205" s="180"/>
      <c r="J205" s="179">
        <f t="shared" si="50"/>
        <v>0</v>
      </c>
      <c r="K205" s="181"/>
      <c r="L205" s="36"/>
      <c r="M205" s="182" t="s">
        <v>1</v>
      </c>
      <c r="N205" s="183" t="s">
        <v>41</v>
      </c>
      <c r="O205" s="68"/>
      <c r="P205" s="184">
        <f t="shared" si="51"/>
        <v>0</v>
      </c>
      <c r="Q205" s="184">
        <v>0</v>
      </c>
      <c r="R205" s="184">
        <f t="shared" si="52"/>
        <v>0</v>
      </c>
      <c r="S205" s="184">
        <v>0</v>
      </c>
      <c r="T205" s="184">
        <f t="shared" si="53"/>
        <v>0</v>
      </c>
      <c r="U205" s="185" t="s">
        <v>1</v>
      </c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R205" s="186" t="s">
        <v>90</v>
      </c>
      <c r="AT205" s="186" t="s">
        <v>146</v>
      </c>
      <c r="AU205" s="186" t="s">
        <v>80</v>
      </c>
      <c r="AY205" s="14" t="s">
        <v>145</v>
      </c>
      <c r="BE205" s="187">
        <f t="shared" si="54"/>
        <v>0</v>
      </c>
      <c r="BF205" s="187">
        <f t="shared" si="55"/>
        <v>0</v>
      </c>
      <c r="BG205" s="187">
        <f t="shared" si="56"/>
        <v>0</v>
      </c>
      <c r="BH205" s="187">
        <f t="shared" si="57"/>
        <v>0</v>
      </c>
      <c r="BI205" s="187">
        <f t="shared" si="58"/>
        <v>0</v>
      </c>
      <c r="BJ205" s="14" t="s">
        <v>84</v>
      </c>
      <c r="BK205" s="188">
        <f t="shared" si="59"/>
        <v>0</v>
      </c>
      <c r="BL205" s="14" t="s">
        <v>90</v>
      </c>
      <c r="BM205" s="186" t="s">
        <v>718</v>
      </c>
    </row>
    <row r="206" spans="1:65" s="2" customFormat="1" ht="24.25" customHeight="1">
      <c r="A206" s="31"/>
      <c r="B206" s="32"/>
      <c r="C206" s="189" t="s">
        <v>213</v>
      </c>
      <c r="D206" s="189" t="s">
        <v>226</v>
      </c>
      <c r="E206" s="190" t="s">
        <v>1056</v>
      </c>
      <c r="F206" s="191" t="s">
        <v>1057</v>
      </c>
      <c r="G206" s="192" t="s">
        <v>192</v>
      </c>
      <c r="H206" s="193">
        <v>2</v>
      </c>
      <c r="I206" s="194"/>
      <c r="J206" s="193">
        <f t="shared" si="50"/>
        <v>0</v>
      </c>
      <c r="K206" s="195"/>
      <c r="L206" s="196"/>
      <c r="M206" s="197" t="s">
        <v>1</v>
      </c>
      <c r="N206" s="198" t="s">
        <v>41</v>
      </c>
      <c r="O206" s="68"/>
      <c r="P206" s="184">
        <f t="shared" si="51"/>
        <v>0</v>
      </c>
      <c r="Q206" s="184">
        <v>0</v>
      </c>
      <c r="R206" s="184">
        <f t="shared" si="52"/>
        <v>0</v>
      </c>
      <c r="S206" s="184">
        <v>0</v>
      </c>
      <c r="T206" s="184">
        <f t="shared" si="53"/>
        <v>0</v>
      </c>
      <c r="U206" s="185" t="s">
        <v>1</v>
      </c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R206" s="186" t="s">
        <v>229</v>
      </c>
      <c r="AT206" s="186" t="s">
        <v>226</v>
      </c>
      <c r="AU206" s="186" t="s">
        <v>80</v>
      </c>
      <c r="AY206" s="14" t="s">
        <v>145</v>
      </c>
      <c r="BE206" s="187">
        <f t="shared" si="54"/>
        <v>0</v>
      </c>
      <c r="BF206" s="187">
        <f t="shared" si="55"/>
        <v>0</v>
      </c>
      <c r="BG206" s="187">
        <f t="shared" si="56"/>
        <v>0</v>
      </c>
      <c r="BH206" s="187">
        <f t="shared" si="57"/>
        <v>0</v>
      </c>
      <c r="BI206" s="187">
        <f t="shared" si="58"/>
        <v>0</v>
      </c>
      <c r="BJ206" s="14" t="s">
        <v>84</v>
      </c>
      <c r="BK206" s="188">
        <f t="shared" si="59"/>
        <v>0</v>
      </c>
      <c r="BL206" s="14" t="s">
        <v>90</v>
      </c>
      <c r="BM206" s="186" t="s">
        <v>258</v>
      </c>
    </row>
    <row r="207" spans="1:65" s="2" customFormat="1" ht="24.25" customHeight="1">
      <c r="A207" s="31"/>
      <c r="B207" s="32"/>
      <c r="C207" s="189" t="s">
        <v>216</v>
      </c>
      <c r="D207" s="189" t="s">
        <v>226</v>
      </c>
      <c r="E207" s="190" t="s">
        <v>1058</v>
      </c>
      <c r="F207" s="191" t="s">
        <v>1059</v>
      </c>
      <c r="G207" s="192" t="s">
        <v>192</v>
      </c>
      <c r="H207" s="193">
        <v>2</v>
      </c>
      <c r="I207" s="194"/>
      <c r="J207" s="193">
        <f t="shared" si="50"/>
        <v>0</v>
      </c>
      <c r="K207" s="195"/>
      <c r="L207" s="196"/>
      <c r="M207" s="197" t="s">
        <v>1</v>
      </c>
      <c r="N207" s="198" t="s">
        <v>41</v>
      </c>
      <c r="O207" s="68"/>
      <c r="P207" s="184">
        <f t="shared" si="51"/>
        <v>0</v>
      </c>
      <c r="Q207" s="184">
        <v>0</v>
      </c>
      <c r="R207" s="184">
        <f t="shared" si="52"/>
        <v>0</v>
      </c>
      <c r="S207" s="184">
        <v>0</v>
      </c>
      <c r="T207" s="184">
        <f t="shared" si="53"/>
        <v>0</v>
      </c>
      <c r="U207" s="185" t="s">
        <v>1</v>
      </c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R207" s="186" t="s">
        <v>229</v>
      </c>
      <c r="AT207" s="186" t="s">
        <v>226</v>
      </c>
      <c r="AU207" s="186" t="s">
        <v>80</v>
      </c>
      <c r="AY207" s="14" t="s">
        <v>145</v>
      </c>
      <c r="BE207" s="187">
        <f t="shared" si="54"/>
        <v>0</v>
      </c>
      <c r="BF207" s="187">
        <f t="shared" si="55"/>
        <v>0</v>
      </c>
      <c r="BG207" s="187">
        <f t="shared" si="56"/>
        <v>0</v>
      </c>
      <c r="BH207" s="187">
        <f t="shared" si="57"/>
        <v>0</v>
      </c>
      <c r="BI207" s="187">
        <f t="shared" si="58"/>
        <v>0</v>
      </c>
      <c r="BJ207" s="14" t="s">
        <v>84</v>
      </c>
      <c r="BK207" s="188">
        <f t="shared" si="59"/>
        <v>0</v>
      </c>
      <c r="BL207" s="14" t="s">
        <v>90</v>
      </c>
      <c r="BM207" s="186" t="s">
        <v>721</v>
      </c>
    </row>
    <row r="208" spans="1:65" s="2" customFormat="1" ht="24.25" customHeight="1">
      <c r="A208" s="31"/>
      <c r="B208" s="32"/>
      <c r="C208" s="175" t="s">
        <v>222</v>
      </c>
      <c r="D208" s="175" t="s">
        <v>146</v>
      </c>
      <c r="E208" s="176" t="s">
        <v>1060</v>
      </c>
      <c r="F208" s="177" t="s">
        <v>1061</v>
      </c>
      <c r="G208" s="178" t="s">
        <v>192</v>
      </c>
      <c r="H208" s="179">
        <v>16</v>
      </c>
      <c r="I208" s="180"/>
      <c r="J208" s="179">
        <f t="shared" si="50"/>
        <v>0</v>
      </c>
      <c r="K208" s="181"/>
      <c r="L208" s="36"/>
      <c r="M208" s="182" t="s">
        <v>1</v>
      </c>
      <c r="N208" s="183" t="s">
        <v>41</v>
      </c>
      <c r="O208" s="68"/>
      <c r="P208" s="184">
        <f t="shared" si="51"/>
        <v>0</v>
      </c>
      <c r="Q208" s="184">
        <v>0</v>
      </c>
      <c r="R208" s="184">
        <f t="shared" si="52"/>
        <v>0</v>
      </c>
      <c r="S208" s="184">
        <v>0</v>
      </c>
      <c r="T208" s="184">
        <f t="shared" si="53"/>
        <v>0</v>
      </c>
      <c r="U208" s="185" t="s">
        <v>1</v>
      </c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R208" s="186" t="s">
        <v>90</v>
      </c>
      <c r="AT208" s="186" t="s">
        <v>146</v>
      </c>
      <c r="AU208" s="186" t="s">
        <v>80</v>
      </c>
      <c r="AY208" s="14" t="s">
        <v>145</v>
      </c>
      <c r="BE208" s="187">
        <f t="shared" si="54"/>
        <v>0</v>
      </c>
      <c r="BF208" s="187">
        <f t="shared" si="55"/>
        <v>0</v>
      </c>
      <c r="BG208" s="187">
        <f t="shared" si="56"/>
        <v>0</v>
      </c>
      <c r="BH208" s="187">
        <f t="shared" si="57"/>
        <v>0</v>
      </c>
      <c r="BI208" s="187">
        <f t="shared" si="58"/>
        <v>0</v>
      </c>
      <c r="BJ208" s="14" t="s">
        <v>84</v>
      </c>
      <c r="BK208" s="188">
        <f t="shared" si="59"/>
        <v>0</v>
      </c>
      <c r="BL208" s="14" t="s">
        <v>90</v>
      </c>
      <c r="BM208" s="186" t="s">
        <v>261</v>
      </c>
    </row>
    <row r="209" spans="1:65" s="2" customFormat="1" ht="14.5" customHeight="1">
      <c r="A209" s="31"/>
      <c r="B209" s="32"/>
      <c r="C209" s="175" t="s">
        <v>687</v>
      </c>
      <c r="D209" s="175" t="s">
        <v>146</v>
      </c>
      <c r="E209" s="176" t="s">
        <v>1062</v>
      </c>
      <c r="F209" s="177" t="s">
        <v>1063</v>
      </c>
      <c r="G209" s="178" t="s">
        <v>192</v>
      </c>
      <c r="H209" s="179">
        <v>4</v>
      </c>
      <c r="I209" s="180"/>
      <c r="J209" s="179">
        <f t="shared" si="50"/>
        <v>0</v>
      </c>
      <c r="K209" s="181"/>
      <c r="L209" s="36"/>
      <c r="M209" s="182" t="s">
        <v>1</v>
      </c>
      <c r="N209" s="183" t="s">
        <v>41</v>
      </c>
      <c r="O209" s="68"/>
      <c r="P209" s="184">
        <f t="shared" si="51"/>
        <v>0</v>
      </c>
      <c r="Q209" s="184">
        <v>0</v>
      </c>
      <c r="R209" s="184">
        <f t="shared" si="52"/>
        <v>0</v>
      </c>
      <c r="S209" s="184">
        <v>0</v>
      </c>
      <c r="T209" s="184">
        <f t="shared" si="53"/>
        <v>0</v>
      </c>
      <c r="U209" s="185" t="s">
        <v>1</v>
      </c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R209" s="186" t="s">
        <v>90</v>
      </c>
      <c r="AT209" s="186" t="s">
        <v>146</v>
      </c>
      <c r="AU209" s="186" t="s">
        <v>80</v>
      </c>
      <c r="AY209" s="14" t="s">
        <v>145</v>
      </c>
      <c r="BE209" s="187">
        <f t="shared" si="54"/>
        <v>0</v>
      </c>
      <c r="BF209" s="187">
        <f t="shared" si="55"/>
        <v>0</v>
      </c>
      <c r="BG209" s="187">
        <f t="shared" si="56"/>
        <v>0</v>
      </c>
      <c r="BH209" s="187">
        <f t="shared" si="57"/>
        <v>0</v>
      </c>
      <c r="BI209" s="187">
        <f t="shared" si="58"/>
        <v>0</v>
      </c>
      <c r="BJ209" s="14" t="s">
        <v>84</v>
      </c>
      <c r="BK209" s="188">
        <f t="shared" si="59"/>
        <v>0</v>
      </c>
      <c r="BL209" s="14" t="s">
        <v>90</v>
      </c>
      <c r="BM209" s="186" t="s">
        <v>264</v>
      </c>
    </row>
    <row r="210" spans="1:65" s="2" customFormat="1" ht="14.5" customHeight="1">
      <c r="A210" s="31"/>
      <c r="B210" s="32"/>
      <c r="C210" s="189" t="s">
        <v>764</v>
      </c>
      <c r="D210" s="189" t="s">
        <v>226</v>
      </c>
      <c r="E210" s="190" t="s">
        <v>1064</v>
      </c>
      <c r="F210" s="191" t="s">
        <v>1065</v>
      </c>
      <c r="G210" s="192" t="s">
        <v>192</v>
      </c>
      <c r="H210" s="193">
        <v>4</v>
      </c>
      <c r="I210" s="194"/>
      <c r="J210" s="193">
        <f t="shared" si="50"/>
        <v>0</v>
      </c>
      <c r="K210" s="195"/>
      <c r="L210" s="196"/>
      <c r="M210" s="197" t="s">
        <v>1</v>
      </c>
      <c r="N210" s="198" t="s">
        <v>41</v>
      </c>
      <c r="O210" s="68"/>
      <c r="P210" s="184">
        <f t="shared" si="51"/>
        <v>0</v>
      </c>
      <c r="Q210" s="184">
        <v>0</v>
      </c>
      <c r="R210" s="184">
        <f t="shared" si="52"/>
        <v>0</v>
      </c>
      <c r="S210" s="184">
        <v>0</v>
      </c>
      <c r="T210" s="184">
        <f t="shared" si="53"/>
        <v>0</v>
      </c>
      <c r="U210" s="185" t="s">
        <v>1</v>
      </c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R210" s="186" t="s">
        <v>229</v>
      </c>
      <c r="AT210" s="186" t="s">
        <v>226</v>
      </c>
      <c r="AU210" s="186" t="s">
        <v>80</v>
      </c>
      <c r="AY210" s="14" t="s">
        <v>145</v>
      </c>
      <c r="BE210" s="187">
        <f t="shared" si="54"/>
        <v>0</v>
      </c>
      <c r="BF210" s="187">
        <f t="shared" si="55"/>
        <v>0</v>
      </c>
      <c r="BG210" s="187">
        <f t="shared" si="56"/>
        <v>0</v>
      </c>
      <c r="BH210" s="187">
        <f t="shared" si="57"/>
        <v>0</v>
      </c>
      <c r="BI210" s="187">
        <f t="shared" si="58"/>
        <v>0</v>
      </c>
      <c r="BJ210" s="14" t="s">
        <v>84</v>
      </c>
      <c r="BK210" s="188">
        <f t="shared" si="59"/>
        <v>0</v>
      </c>
      <c r="BL210" s="14" t="s">
        <v>90</v>
      </c>
      <c r="BM210" s="186" t="s">
        <v>828</v>
      </c>
    </row>
    <row r="211" spans="1:65" s="2" customFormat="1" ht="24.25" customHeight="1">
      <c r="A211" s="31"/>
      <c r="B211" s="32"/>
      <c r="C211" s="175" t="s">
        <v>225</v>
      </c>
      <c r="D211" s="175" t="s">
        <v>146</v>
      </c>
      <c r="E211" s="176" t="s">
        <v>1066</v>
      </c>
      <c r="F211" s="177" t="s">
        <v>1067</v>
      </c>
      <c r="G211" s="178" t="s">
        <v>365</v>
      </c>
      <c r="H211" s="180"/>
      <c r="I211" s="180"/>
      <c r="J211" s="179">
        <f t="shared" si="50"/>
        <v>0</v>
      </c>
      <c r="K211" s="181"/>
      <c r="L211" s="36"/>
      <c r="M211" s="182" t="s">
        <v>1</v>
      </c>
      <c r="N211" s="183" t="s">
        <v>41</v>
      </c>
      <c r="O211" s="68"/>
      <c r="P211" s="184">
        <f t="shared" si="51"/>
        <v>0</v>
      </c>
      <c r="Q211" s="184">
        <v>0</v>
      </c>
      <c r="R211" s="184">
        <f t="shared" si="52"/>
        <v>0</v>
      </c>
      <c r="S211" s="184">
        <v>0</v>
      </c>
      <c r="T211" s="184">
        <f t="shared" si="53"/>
        <v>0</v>
      </c>
      <c r="U211" s="185" t="s">
        <v>1</v>
      </c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R211" s="186" t="s">
        <v>90</v>
      </c>
      <c r="AT211" s="186" t="s">
        <v>146</v>
      </c>
      <c r="AU211" s="186" t="s">
        <v>80</v>
      </c>
      <c r="AY211" s="14" t="s">
        <v>145</v>
      </c>
      <c r="BE211" s="187">
        <f t="shared" si="54"/>
        <v>0</v>
      </c>
      <c r="BF211" s="187">
        <f t="shared" si="55"/>
        <v>0</v>
      </c>
      <c r="BG211" s="187">
        <f t="shared" si="56"/>
        <v>0</v>
      </c>
      <c r="BH211" s="187">
        <f t="shared" si="57"/>
        <v>0</v>
      </c>
      <c r="BI211" s="187">
        <f t="shared" si="58"/>
        <v>0</v>
      </c>
      <c r="BJ211" s="14" t="s">
        <v>84</v>
      </c>
      <c r="BK211" s="188">
        <f t="shared" si="59"/>
        <v>0</v>
      </c>
      <c r="BL211" s="14" t="s">
        <v>90</v>
      </c>
      <c r="BM211" s="186" t="s">
        <v>728</v>
      </c>
    </row>
    <row r="212" spans="1:65" s="2" customFormat="1" ht="14.5" customHeight="1">
      <c r="A212" s="31"/>
      <c r="B212" s="32"/>
      <c r="C212" s="175" t="s">
        <v>245</v>
      </c>
      <c r="D212" s="175" t="s">
        <v>146</v>
      </c>
      <c r="E212" s="176" t="s">
        <v>1068</v>
      </c>
      <c r="F212" s="177" t="s">
        <v>1069</v>
      </c>
      <c r="G212" s="178" t="s">
        <v>1070</v>
      </c>
      <c r="H212" s="179">
        <v>72</v>
      </c>
      <c r="I212" s="180"/>
      <c r="J212" s="179">
        <f t="shared" si="50"/>
        <v>0</v>
      </c>
      <c r="K212" s="181"/>
      <c r="L212" s="36"/>
      <c r="M212" s="182" t="s">
        <v>1</v>
      </c>
      <c r="N212" s="183" t="s">
        <v>41</v>
      </c>
      <c r="O212" s="68"/>
      <c r="P212" s="184">
        <f t="shared" si="51"/>
        <v>0</v>
      </c>
      <c r="Q212" s="184">
        <v>0</v>
      </c>
      <c r="R212" s="184">
        <f t="shared" si="52"/>
        <v>0</v>
      </c>
      <c r="S212" s="184">
        <v>0</v>
      </c>
      <c r="T212" s="184">
        <f t="shared" si="53"/>
        <v>0</v>
      </c>
      <c r="U212" s="185" t="s">
        <v>1</v>
      </c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R212" s="186" t="s">
        <v>90</v>
      </c>
      <c r="AT212" s="186" t="s">
        <v>146</v>
      </c>
      <c r="AU212" s="186" t="s">
        <v>80</v>
      </c>
      <c r="AY212" s="14" t="s">
        <v>145</v>
      </c>
      <c r="BE212" s="187">
        <f t="shared" si="54"/>
        <v>0</v>
      </c>
      <c r="BF212" s="187">
        <f t="shared" si="55"/>
        <v>0</v>
      </c>
      <c r="BG212" s="187">
        <f t="shared" si="56"/>
        <v>0</v>
      </c>
      <c r="BH212" s="187">
        <f t="shared" si="57"/>
        <v>0</v>
      </c>
      <c r="BI212" s="187">
        <f t="shared" si="58"/>
        <v>0</v>
      </c>
      <c r="BJ212" s="14" t="s">
        <v>84</v>
      </c>
      <c r="BK212" s="188">
        <f t="shared" si="59"/>
        <v>0</v>
      </c>
      <c r="BL212" s="14" t="s">
        <v>90</v>
      </c>
      <c r="BM212" s="186" t="s">
        <v>267</v>
      </c>
    </row>
    <row r="213" spans="1:65" s="2" customFormat="1" ht="24.25" customHeight="1">
      <c r="A213" s="31"/>
      <c r="B213" s="32"/>
      <c r="C213" s="175" t="s">
        <v>864</v>
      </c>
      <c r="D213" s="175" t="s">
        <v>146</v>
      </c>
      <c r="E213" s="176" t="s">
        <v>914</v>
      </c>
      <c r="F213" s="177" t="s">
        <v>915</v>
      </c>
      <c r="G213" s="178" t="s">
        <v>913</v>
      </c>
      <c r="H213" s="179">
        <v>1</v>
      </c>
      <c r="I213" s="180"/>
      <c r="J213" s="179">
        <f t="shared" si="50"/>
        <v>0</v>
      </c>
      <c r="K213" s="181"/>
      <c r="L213" s="36"/>
      <c r="M213" s="182" t="s">
        <v>1</v>
      </c>
      <c r="N213" s="183" t="s">
        <v>41</v>
      </c>
      <c r="O213" s="68"/>
      <c r="P213" s="184">
        <f t="shared" si="51"/>
        <v>0</v>
      </c>
      <c r="Q213" s="184">
        <v>0</v>
      </c>
      <c r="R213" s="184">
        <f t="shared" si="52"/>
        <v>0</v>
      </c>
      <c r="S213" s="184">
        <v>0</v>
      </c>
      <c r="T213" s="184">
        <f t="shared" si="53"/>
        <v>0</v>
      </c>
      <c r="U213" s="185" t="s">
        <v>1</v>
      </c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R213" s="186" t="s">
        <v>90</v>
      </c>
      <c r="AT213" s="186" t="s">
        <v>146</v>
      </c>
      <c r="AU213" s="186" t="s">
        <v>80</v>
      </c>
      <c r="AY213" s="14" t="s">
        <v>145</v>
      </c>
      <c r="BE213" s="187">
        <f t="shared" si="54"/>
        <v>0</v>
      </c>
      <c r="BF213" s="187">
        <f t="shared" si="55"/>
        <v>0</v>
      </c>
      <c r="BG213" s="187">
        <f t="shared" si="56"/>
        <v>0</v>
      </c>
      <c r="BH213" s="187">
        <f t="shared" si="57"/>
        <v>0</v>
      </c>
      <c r="BI213" s="187">
        <f t="shared" si="58"/>
        <v>0</v>
      </c>
      <c r="BJ213" s="14" t="s">
        <v>84</v>
      </c>
      <c r="BK213" s="188">
        <f t="shared" si="59"/>
        <v>0</v>
      </c>
      <c r="BL213" s="14" t="s">
        <v>90</v>
      </c>
      <c r="BM213" s="186" t="s">
        <v>732</v>
      </c>
    </row>
    <row r="214" spans="1:65" s="2" customFormat="1" ht="14.5" customHeight="1">
      <c r="A214" s="31"/>
      <c r="B214" s="32"/>
      <c r="C214" s="175" t="s">
        <v>236</v>
      </c>
      <c r="D214" s="175" t="s">
        <v>146</v>
      </c>
      <c r="E214" s="176" t="s">
        <v>883</v>
      </c>
      <c r="F214" s="177" t="s">
        <v>884</v>
      </c>
      <c r="G214" s="178" t="s">
        <v>913</v>
      </c>
      <c r="H214" s="179">
        <v>1</v>
      </c>
      <c r="I214" s="180"/>
      <c r="J214" s="179">
        <f t="shared" si="50"/>
        <v>0</v>
      </c>
      <c r="K214" s="181"/>
      <c r="L214" s="36"/>
      <c r="M214" s="199" t="s">
        <v>1</v>
      </c>
      <c r="N214" s="200" t="s">
        <v>41</v>
      </c>
      <c r="O214" s="201"/>
      <c r="P214" s="202">
        <f t="shared" si="51"/>
        <v>0</v>
      </c>
      <c r="Q214" s="202">
        <v>0</v>
      </c>
      <c r="R214" s="202">
        <f t="shared" si="52"/>
        <v>0</v>
      </c>
      <c r="S214" s="202">
        <v>0</v>
      </c>
      <c r="T214" s="202">
        <f t="shared" si="53"/>
        <v>0</v>
      </c>
      <c r="U214" s="203" t="s">
        <v>1</v>
      </c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R214" s="186" t="s">
        <v>90</v>
      </c>
      <c r="AT214" s="186" t="s">
        <v>146</v>
      </c>
      <c r="AU214" s="186" t="s">
        <v>80</v>
      </c>
      <c r="AY214" s="14" t="s">
        <v>145</v>
      </c>
      <c r="BE214" s="187">
        <f t="shared" si="54"/>
        <v>0</v>
      </c>
      <c r="BF214" s="187">
        <f t="shared" si="55"/>
        <v>0</v>
      </c>
      <c r="BG214" s="187">
        <f t="shared" si="56"/>
        <v>0</v>
      </c>
      <c r="BH214" s="187">
        <f t="shared" si="57"/>
        <v>0</v>
      </c>
      <c r="BI214" s="187">
        <f t="shared" si="58"/>
        <v>0</v>
      </c>
      <c r="BJ214" s="14" t="s">
        <v>84</v>
      </c>
      <c r="BK214" s="188">
        <f t="shared" si="59"/>
        <v>0</v>
      </c>
      <c r="BL214" s="14" t="s">
        <v>90</v>
      </c>
      <c r="BM214" s="186" t="s">
        <v>846</v>
      </c>
    </row>
    <row r="215" spans="1:65" s="2" customFormat="1" ht="7" customHeight="1">
      <c r="A215" s="31"/>
      <c r="B215" s="51"/>
      <c r="C215" s="52"/>
      <c r="D215" s="52"/>
      <c r="E215" s="52"/>
      <c r="F215" s="52"/>
      <c r="G215" s="52"/>
      <c r="H215" s="52"/>
      <c r="I215" s="52"/>
      <c r="J215" s="52"/>
      <c r="K215" s="52"/>
      <c r="L215" s="36"/>
      <c r="M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</row>
  </sheetData>
  <sheetProtection algorithmName="SHA-512" hashValue="/T/vuYmdc45m15wvmVetXUJaC3WxKqPYmraX7F4gWlHKNo4ibDOgXHN9vvBUk6GlFuDgm/l5h/8e5w4TpKXQ9g==" saltValue="uDseSIRNWuGiRl2zrZBr5syqKRPhoSH+jr0IrgaH6d3KzJJmA2yxbneRlcQCC/ynaIyD8SOCnOKErn/BScVo1A==" spinCount="100000" sheet="1" objects="1" scenarios="1" formatColumns="0" formatRows="0" autoFilter="0"/>
  <autoFilter ref="C123:K214" xr:uid="{00000000-0009-0000-0000-000004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197"/>
  <sheetViews>
    <sheetView showGridLines="0" workbookViewId="0"/>
  </sheetViews>
  <sheetFormatPr defaultRowHeight="10.3"/>
  <cols>
    <col min="1" max="1" width="8.36328125" style="1" customWidth="1"/>
    <col min="2" max="2" width="1.1796875" style="1" customWidth="1"/>
    <col min="3" max="3" width="4.1796875" style="1" customWidth="1"/>
    <col min="4" max="4" width="4.36328125" style="1" customWidth="1"/>
    <col min="5" max="5" width="17.1796875" style="1" customWidth="1"/>
    <col min="6" max="6" width="50.81640625" style="1" customWidth="1"/>
    <col min="7" max="7" width="7.453125" style="1" customWidth="1"/>
    <col min="8" max="8" width="11.453125" style="1" customWidth="1"/>
    <col min="9" max="10" width="20.1796875" style="1" customWidth="1"/>
    <col min="11" max="11" width="20.1796875" style="1" hidden="1" customWidth="1"/>
    <col min="12" max="12" width="9.36328125" style="1" customWidth="1"/>
    <col min="13" max="13" width="10.81640625" style="1" hidden="1" customWidth="1"/>
    <col min="14" max="14" width="9.36328125" style="1" hidden="1"/>
    <col min="15" max="21" width="14.1796875" style="1" hidden="1" customWidth="1"/>
    <col min="22" max="22" width="12.36328125" style="1" customWidth="1"/>
    <col min="23" max="23" width="16.36328125" style="1" customWidth="1"/>
    <col min="24" max="24" width="12.36328125" style="1" customWidth="1"/>
    <col min="25" max="25" width="15" style="1" customWidth="1"/>
    <col min="26" max="26" width="11" style="1" customWidth="1"/>
    <col min="27" max="27" width="15" style="1" customWidth="1"/>
    <col min="28" max="28" width="16.36328125" style="1" customWidth="1"/>
    <col min="29" max="29" width="11" style="1" customWidth="1"/>
    <col min="30" max="30" width="15" style="1" customWidth="1"/>
    <col min="31" max="31" width="16.36328125" style="1" customWidth="1"/>
    <col min="44" max="65" width="9.36328125" style="1" hidden="1"/>
  </cols>
  <sheetData>
    <row r="2" spans="1:46" s="1" customFormat="1" ht="37" customHeight="1"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AT2" s="14" t="s">
        <v>95</v>
      </c>
    </row>
    <row r="3" spans="1:46" s="1" customFormat="1" ht="7" customHeight="1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7"/>
      <c r="AT3" s="14" t="s">
        <v>75</v>
      </c>
    </row>
    <row r="4" spans="1:46" s="1" customFormat="1" ht="25" customHeight="1">
      <c r="B4" s="17"/>
      <c r="D4" s="107" t="s">
        <v>102</v>
      </c>
      <c r="L4" s="17"/>
      <c r="M4" s="108" t="s">
        <v>9</v>
      </c>
      <c r="AT4" s="14" t="s">
        <v>4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109" t="s">
        <v>14</v>
      </c>
      <c r="L6" s="17"/>
    </row>
    <row r="7" spans="1:46" s="1" customFormat="1" ht="16.5" customHeight="1">
      <c r="B7" s="17"/>
      <c r="E7" s="256" t="str">
        <f>'Rekapitulácia stavby'!K6</f>
        <v>Bytový dom Malá Čierna</v>
      </c>
      <c r="F7" s="257"/>
      <c r="G7" s="257"/>
      <c r="H7" s="257"/>
      <c r="L7" s="17"/>
    </row>
    <row r="8" spans="1:46" s="2" customFormat="1" ht="12" customHeight="1">
      <c r="A8" s="31"/>
      <c r="B8" s="36"/>
      <c r="C8" s="31"/>
      <c r="D8" s="109" t="s">
        <v>103</v>
      </c>
      <c r="E8" s="31"/>
      <c r="F8" s="31"/>
      <c r="G8" s="31"/>
      <c r="H8" s="31"/>
      <c r="I8" s="31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58" t="s">
        <v>1071</v>
      </c>
      <c r="F9" s="259"/>
      <c r="G9" s="259"/>
      <c r="H9" s="259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09" t="s">
        <v>16</v>
      </c>
      <c r="E11" s="31"/>
      <c r="F11" s="110" t="s">
        <v>1</v>
      </c>
      <c r="G11" s="31"/>
      <c r="H11" s="31"/>
      <c r="I11" s="109" t="s">
        <v>17</v>
      </c>
      <c r="J11" s="110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09" t="s">
        <v>18</v>
      </c>
      <c r="E12" s="31"/>
      <c r="F12" s="110" t="s">
        <v>19</v>
      </c>
      <c r="G12" s="31"/>
      <c r="H12" s="31"/>
      <c r="I12" s="109" t="s">
        <v>20</v>
      </c>
      <c r="J12" s="111" t="str">
        <f>'Rekapitulácia stavby'!AN8</f>
        <v>23. 11. 2020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5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09" t="s">
        <v>22</v>
      </c>
      <c r="E14" s="31"/>
      <c r="F14" s="31"/>
      <c r="G14" s="31"/>
      <c r="H14" s="31"/>
      <c r="I14" s="109" t="s">
        <v>23</v>
      </c>
      <c r="J14" s="110" t="s">
        <v>1</v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0" t="s">
        <v>19</v>
      </c>
      <c r="F15" s="31"/>
      <c r="G15" s="31"/>
      <c r="H15" s="31"/>
      <c r="I15" s="109" t="s">
        <v>24</v>
      </c>
      <c r="J15" s="110" t="s">
        <v>1</v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7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09" t="s">
        <v>25</v>
      </c>
      <c r="E17" s="31"/>
      <c r="F17" s="31"/>
      <c r="G17" s="31"/>
      <c r="H17" s="31"/>
      <c r="I17" s="109" t="s">
        <v>23</v>
      </c>
      <c r="J17" s="27" t="str">
        <f>'Rekapitulácia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60" t="str">
        <f>'Rekapitulácia stavby'!E14</f>
        <v>Vyplň údaj</v>
      </c>
      <c r="F18" s="261"/>
      <c r="G18" s="261"/>
      <c r="H18" s="261"/>
      <c r="I18" s="109" t="s">
        <v>24</v>
      </c>
      <c r="J18" s="27" t="str">
        <f>'Rekapitulácia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7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09" t="s">
        <v>27</v>
      </c>
      <c r="E20" s="31"/>
      <c r="F20" s="31"/>
      <c r="G20" s="31"/>
      <c r="H20" s="31"/>
      <c r="I20" s="109" t="s">
        <v>23</v>
      </c>
      <c r="J20" s="110" t="s">
        <v>28</v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0" t="s">
        <v>29</v>
      </c>
      <c r="F21" s="31"/>
      <c r="G21" s="31"/>
      <c r="H21" s="31"/>
      <c r="I21" s="109" t="s">
        <v>24</v>
      </c>
      <c r="J21" s="110" t="s">
        <v>1</v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7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09" t="s">
        <v>32</v>
      </c>
      <c r="E23" s="31"/>
      <c r="F23" s="31"/>
      <c r="G23" s="31"/>
      <c r="H23" s="31"/>
      <c r="I23" s="109" t="s">
        <v>23</v>
      </c>
      <c r="J23" s="110" t="s">
        <v>1</v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0" t="s">
        <v>33</v>
      </c>
      <c r="F24" s="31"/>
      <c r="G24" s="31"/>
      <c r="H24" s="31"/>
      <c r="I24" s="109" t="s">
        <v>24</v>
      </c>
      <c r="J24" s="110" t="s">
        <v>1</v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7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09" t="s">
        <v>34</v>
      </c>
      <c r="E26" s="31"/>
      <c r="F26" s="31"/>
      <c r="G26" s="31"/>
      <c r="H26" s="31"/>
      <c r="I26" s="31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2"/>
      <c r="B27" s="113"/>
      <c r="C27" s="112"/>
      <c r="D27" s="112"/>
      <c r="E27" s="262" t="s">
        <v>1</v>
      </c>
      <c r="F27" s="262"/>
      <c r="G27" s="262"/>
      <c r="H27" s="262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7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7" customHeight="1">
      <c r="A29" s="31"/>
      <c r="B29" s="36"/>
      <c r="C29" s="31"/>
      <c r="D29" s="115"/>
      <c r="E29" s="115"/>
      <c r="F29" s="115"/>
      <c r="G29" s="115"/>
      <c r="H29" s="115"/>
      <c r="I29" s="115"/>
      <c r="J29" s="115"/>
      <c r="K29" s="115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4" customHeight="1">
      <c r="A30" s="31"/>
      <c r="B30" s="36"/>
      <c r="C30" s="31"/>
      <c r="D30" s="116" t="s">
        <v>35</v>
      </c>
      <c r="E30" s="31"/>
      <c r="F30" s="31"/>
      <c r="G30" s="31"/>
      <c r="H30" s="31"/>
      <c r="I30" s="31"/>
      <c r="J30" s="117">
        <f>ROUND(J121,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7" customHeight="1">
      <c r="A31" s="31"/>
      <c r="B31" s="36"/>
      <c r="C31" s="31"/>
      <c r="D31" s="115"/>
      <c r="E31" s="115"/>
      <c r="F31" s="115"/>
      <c r="G31" s="115"/>
      <c r="H31" s="115"/>
      <c r="I31" s="115"/>
      <c r="J31" s="115"/>
      <c r="K31" s="115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5" customHeight="1">
      <c r="A32" s="31"/>
      <c r="B32" s="36"/>
      <c r="C32" s="31"/>
      <c r="D32" s="31"/>
      <c r="E32" s="31"/>
      <c r="F32" s="118" t="s">
        <v>37</v>
      </c>
      <c r="G32" s="31"/>
      <c r="H32" s="31"/>
      <c r="I32" s="118" t="s">
        <v>36</v>
      </c>
      <c r="J32" s="118" t="s">
        <v>38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5" customHeight="1">
      <c r="A33" s="31"/>
      <c r="B33" s="36"/>
      <c r="C33" s="31"/>
      <c r="D33" s="119" t="s">
        <v>39</v>
      </c>
      <c r="E33" s="109" t="s">
        <v>40</v>
      </c>
      <c r="F33" s="120">
        <f>ROUND((SUM(BE121:BE196)),  2)</f>
        <v>0</v>
      </c>
      <c r="G33" s="31"/>
      <c r="H33" s="31"/>
      <c r="I33" s="121">
        <v>0.2</v>
      </c>
      <c r="J33" s="120">
        <f>ROUND(((SUM(BE121:BE196))*I33),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5" customHeight="1">
      <c r="A34" s="31"/>
      <c r="B34" s="36"/>
      <c r="C34" s="31"/>
      <c r="D34" s="31"/>
      <c r="E34" s="109" t="s">
        <v>41</v>
      </c>
      <c r="F34" s="120">
        <f>ROUND((SUM(BF121:BF196)),  2)</f>
        <v>0</v>
      </c>
      <c r="G34" s="31"/>
      <c r="H34" s="31"/>
      <c r="I34" s="121">
        <v>0.2</v>
      </c>
      <c r="J34" s="120">
        <f>ROUND(((SUM(BF121:BF196))*I34),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5" hidden="1" customHeight="1">
      <c r="A35" s="31"/>
      <c r="B35" s="36"/>
      <c r="C35" s="31"/>
      <c r="D35" s="31"/>
      <c r="E35" s="109" t="s">
        <v>42</v>
      </c>
      <c r="F35" s="120">
        <f>ROUND((SUM(BG121:BG196)),  2)</f>
        <v>0</v>
      </c>
      <c r="G35" s="31"/>
      <c r="H35" s="31"/>
      <c r="I35" s="121">
        <v>0.2</v>
      </c>
      <c r="J35" s="120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5" hidden="1" customHeight="1">
      <c r="A36" s="31"/>
      <c r="B36" s="36"/>
      <c r="C36" s="31"/>
      <c r="D36" s="31"/>
      <c r="E36" s="109" t="s">
        <v>43</v>
      </c>
      <c r="F36" s="120">
        <f>ROUND((SUM(BH121:BH196)),  2)</f>
        <v>0</v>
      </c>
      <c r="G36" s="31"/>
      <c r="H36" s="31"/>
      <c r="I36" s="121">
        <v>0.2</v>
      </c>
      <c r="J36" s="120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5" hidden="1" customHeight="1">
      <c r="A37" s="31"/>
      <c r="B37" s="36"/>
      <c r="C37" s="31"/>
      <c r="D37" s="31"/>
      <c r="E37" s="109" t="s">
        <v>44</v>
      </c>
      <c r="F37" s="120">
        <f>ROUND((SUM(BI121:BI196)),  2)</f>
        <v>0</v>
      </c>
      <c r="G37" s="31"/>
      <c r="H37" s="31"/>
      <c r="I37" s="121">
        <v>0</v>
      </c>
      <c r="J37" s="120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7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4" customHeight="1">
      <c r="A39" s="31"/>
      <c r="B39" s="36"/>
      <c r="C39" s="122"/>
      <c r="D39" s="123" t="s">
        <v>45</v>
      </c>
      <c r="E39" s="124"/>
      <c r="F39" s="124"/>
      <c r="G39" s="125" t="s">
        <v>46</v>
      </c>
      <c r="H39" s="126" t="s">
        <v>47</v>
      </c>
      <c r="I39" s="124"/>
      <c r="J39" s="127">
        <f>SUM(J30:J37)</f>
        <v>0</v>
      </c>
      <c r="K39" s="128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5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5" customHeight="1">
      <c r="B41" s="17"/>
      <c r="L41" s="17"/>
    </row>
    <row r="42" spans="1:31" s="1" customFormat="1" ht="14.5" customHeight="1">
      <c r="B42" s="17"/>
      <c r="L42" s="17"/>
    </row>
    <row r="43" spans="1:31" s="1" customFormat="1" ht="14.5" customHeight="1">
      <c r="B43" s="17"/>
      <c r="L43" s="17"/>
    </row>
    <row r="44" spans="1:31" s="1" customFormat="1" ht="14.5" customHeight="1">
      <c r="B44" s="17"/>
      <c r="L44" s="17"/>
    </row>
    <row r="45" spans="1:31" s="1" customFormat="1" ht="14.5" customHeight="1">
      <c r="B45" s="17"/>
      <c r="L45" s="17"/>
    </row>
    <row r="46" spans="1:31" s="1" customFormat="1" ht="14.5" customHeight="1">
      <c r="B46" s="17"/>
      <c r="L46" s="17"/>
    </row>
    <row r="47" spans="1:31" s="1" customFormat="1" ht="14.5" customHeight="1">
      <c r="B47" s="17"/>
      <c r="L47" s="17"/>
    </row>
    <row r="48" spans="1:31" s="1" customFormat="1" ht="14.5" customHeight="1">
      <c r="B48" s="17"/>
      <c r="L48" s="17"/>
    </row>
    <row r="49" spans="1:31" s="1" customFormat="1" ht="14.5" customHeight="1">
      <c r="B49" s="17"/>
      <c r="L49" s="17"/>
    </row>
    <row r="50" spans="1:31" s="2" customFormat="1" ht="14.5" customHeight="1">
      <c r="B50" s="48"/>
      <c r="D50" s="129" t="s">
        <v>48</v>
      </c>
      <c r="E50" s="130"/>
      <c r="F50" s="130"/>
      <c r="G50" s="129" t="s">
        <v>49</v>
      </c>
      <c r="H50" s="130"/>
      <c r="I50" s="130"/>
      <c r="J50" s="130"/>
      <c r="K50" s="130"/>
      <c r="L50" s="48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45">
      <c r="A61" s="31"/>
      <c r="B61" s="36"/>
      <c r="C61" s="31"/>
      <c r="D61" s="131" t="s">
        <v>50</v>
      </c>
      <c r="E61" s="132"/>
      <c r="F61" s="133" t="s">
        <v>51</v>
      </c>
      <c r="G61" s="131" t="s">
        <v>50</v>
      </c>
      <c r="H61" s="132"/>
      <c r="I61" s="132"/>
      <c r="J61" s="134" t="s">
        <v>51</v>
      </c>
      <c r="K61" s="132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45">
      <c r="A65" s="31"/>
      <c r="B65" s="36"/>
      <c r="C65" s="31"/>
      <c r="D65" s="129" t="s">
        <v>52</v>
      </c>
      <c r="E65" s="135"/>
      <c r="F65" s="135"/>
      <c r="G65" s="129" t="s">
        <v>53</v>
      </c>
      <c r="H65" s="135"/>
      <c r="I65" s="135"/>
      <c r="J65" s="135"/>
      <c r="K65" s="135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45">
      <c r="A76" s="31"/>
      <c r="B76" s="36"/>
      <c r="C76" s="31"/>
      <c r="D76" s="131" t="s">
        <v>50</v>
      </c>
      <c r="E76" s="132"/>
      <c r="F76" s="133" t="s">
        <v>51</v>
      </c>
      <c r="G76" s="131" t="s">
        <v>50</v>
      </c>
      <c r="H76" s="132"/>
      <c r="I76" s="132"/>
      <c r="J76" s="134" t="s">
        <v>51</v>
      </c>
      <c r="K76" s="132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5" customHeight="1">
      <c r="A77" s="31"/>
      <c r="B77" s="136"/>
      <c r="C77" s="137"/>
      <c r="D77" s="137"/>
      <c r="E77" s="137"/>
      <c r="F77" s="137"/>
      <c r="G77" s="137"/>
      <c r="H77" s="137"/>
      <c r="I77" s="137"/>
      <c r="J77" s="137"/>
      <c r="K77" s="137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7" hidden="1" customHeight="1">
      <c r="A81" s="31"/>
      <c r="B81" s="138"/>
      <c r="C81" s="139"/>
      <c r="D81" s="139"/>
      <c r="E81" s="139"/>
      <c r="F81" s="139"/>
      <c r="G81" s="139"/>
      <c r="H81" s="139"/>
      <c r="I81" s="139"/>
      <c r="J81" s="139"/>
      <c r="K81" s="139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5" hidden="1" customHeight="1">
      <c r="A82" s="31"/>
      <c r="B82" s="32"/>
      <c r="C82" s="20" t="s">
        <v>105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7" hidden="1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14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3"/>
      <c r="D85" s="33"/>
      <c r="E85" s="254" t="str">
        <f>E7</f>
        <v>Bytový dom Malá Čierna</v>
      </c>
      <c r="F85" s="255"/>
      <c r="G85" s="255"/>
      <c r="H85" s="255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103</v>
      </c>
      <c r="D86" s="33"/>
      <c r="E86" s="33"/>
      <c r="F86" s="33"/>
      <c r="G86" s="33"/>
      <c r="H86" s="33"/>
      <c r="I86" s="33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3"/>
      <c r="D87" s="33"/>
      <c r="E87" s="242" t="str">
        <f>E9</f>
        <v xml:space="preserve">5 - ZTI - Zdravotechnika </v>
      </c>
      <c r="F87" s="253"/>
      <c r="G87" s="253"/>
      <c r="H87" s="253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7" hidden="1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18</v>
      </c>
      <c r="D89" s="33"/>
      <c r="E89" s="33"/>
      <c r="F89" s="24" t="str">
        <f>F12</f>
        <v>Obec Malá Čierna</v>
      </c>
      <c r="G89" s="33"/>
      <c r="H89" s="33"/>
      <c r="I89" s="26" t="s">
        <v>20</v>
      </c>
      <c r="J89" s="63" t="str">
        <f>IF(J12="","",J12)</f>
        <v>23. 11. 2020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7" hidden="1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5" hidden="1" customHeight="1">
      <c r="A91" s="31"/>
      <c r="B91" s="32"/>
      <c r="C91" s="26" t="s">
        <v>22</v>
      </c>
      <c r="D91" s="33"/>
      <c r="E91" s="33"/>
      <c r="F91" s="24" t="str">
        <f>E15</f>
        <v>Obec Malá Čierna</v>
      </c>
      <c r="G91" s="33"/>
      <c r="H91" s="33"/>
      <c r="I91" s="26" t="s">
        <v>27</v>
      </c>
      <c r="J91" s="29" t="str">
        <f>E21</f>
        <v>Project89 s.r.o.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5" hidden="1" customHeight="1">
      <c r="A92" s="31"/>
      <c r="B92" s="32"/>
      <c r="C92" s="26" t="s">
        <v>25</v>
      </c>
      <c r="D92" s="33"/>
      <c r="E92" s="33"/>
      <c r="F92" s="24" t="str">
        <f>IF(E18="","",E18)</f>
        <v>Vyplň údaj</v>
      </c>
      <c r="G92" s="33"/>
      <c r="H92" s="33"/>
      <c r="I92" s="26" t="s">
        <v>32</v>
      </c>
      <c r="J92" s="29" t="str">
        <f>E24</f>
        <v>Ing. Eduard Luščoň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4" hidden="1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40" t="s">
        <v>106</v>
      </c>
      <c r="D94" s="141"/>
      <c r="E94" s="141"/>
      <c r="F94" s="141"/>
      <c r="G94" s="141"/>
      <c r="H94" s="141"/>
      <c r="I94" s="141"/>
      <c r="J94" s="142" t="s">
        <v>107</v>
      </c>
      <c r="K94" s="141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4" hidden="1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5" hidden="1" customHeight="1">
      <c r="A96" s="31"/>
      <c r="B96" s="32"/>
      <c r="C96" s="143" t="s">
        <v>108</v>
      </c>
      <c r="D96" s="33"/>
      <c r="E96" s="33"/>
      <c r="F96" s="33"/>
      <c r="G96" s="33"/>
      <c r="H96" s="33"/>
      <c r="I96" s="33"/>
      <c r="J96" s="81">
        <f>J121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109</v>
      </c>
    </row>
    <row r="97" spans="1:31" s="9" customFormat="1" ht="25" hidden="1" customHeight="1">
      <c r="B97" s="144"/>
      <c r="C97" s="145"/>
      <c r="D97" s="146" t="s">
        <v>887</v>
      </c>
      <c r="E97" s="147"/>
      <c r="F97" s="147"/>
      <c r="G97" s="147"/>
      <c r="H97" s="147"/>
      <c r="I97" s="147"/>
      <c r="J97" s="148">
        <f>J122</f>
        <v>0</v>
      </c>
      <c r="K97" s="145"/>
      <c r="L97" s="149"/>
    </row>
    <row r="98" spans="1:31" s="9" customFormat="1" ht="25" hidden="1" customHeight="1">
      <c r="B98" s="144"/>
      <c r="C98" s="145"/>
      <c r="D98" s="146" t="s">
        <v>887</v>
      </c>
      <c r="E98" s="147"/>
      <c r="F98" s="147"/>
      <c r="G98" s="147"/>
      <c r="H98" s="147"/>
      <c r="I98" s="147"/>
      <c r="J98" s="148">
        <f>J131</f>
        <v>0</v>
      </c>
      <c r="K98" s="145"/>
      <c r="L98" s="149"/>
    </row>
    <row r="99" spans="1:31" s="9" customFormat="1" ht="25" hidden="1" customHeight="1">
      <c r="B99" s="144"/>
      <c r="C99" s="145"/>
      <c r="D99" s="146" t="s">
        <v>887</v>
      </c>
      <c r="E99" s="147"/>
      <c r="F99" s="147"/>
      <c r="G99" s="147"/>
      <c r="H99" s="147"/>
      <c r="I99" s="147"/>
      <c r="J99" s="148">
        <f>J138</f>
        <v>0</v>
      </c>
      <c r="K99" s="145"/>
      <c r="L99" s="149"/>
    </row>
    <row r="100" spans="1:31" s="9" customFormat="1" ht="25" hidden="1" customHeight="1">
      <c r="B100" s="144"/>
      <c r="C100" s="145"/>
      <c r="D100" s="146" t="s">
        <v>887</v>
      </c>
      <c r="E100" s="147"/>
      <c r="F100" s="147"/>
      <c r="G100" s="147"/>
      <c r="H100" s="147"/>
      <c r="I100" s="147"/>
      <c r="J100" s="148">
        <f>J152</f>
        <v>0</v>
      </c>
      <c r="K100" s="145"/>
      <c r="L100" s="149"/>
    </row>
    <row r="101" spans="1:31" s="9" customFormat="1" ht="25" hidden="1" customHeight="1">
      <c r="B101" s="144"/>
      <c r="C101" s="145"/>
      <c r="D101" s="146" t="s">
        <v>887</v>
      </c>
      <c r="E101" s="147"/>
      <c r="F101" s="147"/>
      <c r="G101" s="147"/>
      <c r="H101" s="147"/>
      <c r="I101" s="147"/>
      <c r="J101" s="148">
        <f>J169</f>
        <v>0</v>
      </c>
      <c r="K101" s="145"/>
      <c r="L101" s="149"/>
    </row>
    <row r="102" spans="1:31" s="2" customFormat="1" ht="21.75" hidden="1" customHeight="1">
      <c r="A102" s="31"/>
      <c r="B102" s="32"/>
      <c r="C102" s="33"/>
      <c r="D102" s="33"/>
      <c r="E102" s="33"/>
      <c r="F102" s="33"/>
      <c r="G102" s="33"/>
      <c r="H102" s="33"/>
      <c r="I102" s="33"/>
      <c r="J102" s="33"/>
      <c r="K102" s="33"/>
      <c r="L102" s="48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</row>
    <row r="103" spans="1:31" s="2" customFormat="1" ht="7" hidden="1" customHeight="1">
      <c r="A103" s="31"/>
      <c r="B103" s="51"/>
      <c r="C103" s="52"/>
      <c r="D103" s="52"/>
      <c r="E103" s="52"/>
      <c r="F103" s="52"/>
      <c r="G103" s="52"/>
      <c r="H103" s="52"/>
      <c r="I103" s="52"/>
      <c r="J103" s="52"/>
      <c r="K103" s="52"/>
      <c r="L103" s="48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</row>
    <row r="104" spans="1:31" hidden="1"/>
    <row r="105" spans="1:31" hidden="1"/>
    <row r="106" spans="1:31" hidden="1"/>
    <row r="107" spans="1:31" s="2" customFormat="1" ht="7" customHeight="1">
      <c r="A107" s="31"/>
      <c r="B107" s="53"/>
      <c r="C107" s="54"/>
      <c r="D107" s="54"/>
      <c r="E107" s="54"/>
      <c r="F107" s="54"/>
      <c r="G107" s="54"/>
      <c r="H107" s="54"/>
      <c r="I107" s="54"/>
      <c r="J107" s="54"/>
      <c r="K107" s="54"/>
      <c r="L107" s="48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s="2" customFormat="1" ht="25" customHeight="1">
      <c r="A108" s="31"/>
      <c r="B108" s="32"/>
      <c r="C108" s="20" t="s">
        <v>131</v>
      </c>
      <c r="D108" s="33"/>
      <c r="E108" s="33"/>
      <c r="F108" s="33"/>
      <c r="G108" s="33"/>
      <c r="H108" s="33"/>
      <c r="I108" s="33"/>
      <c r="J108" s="33"/>
      <c r="K108" s="33"/>
      <c r="L108" s="48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7" customHeight="1">
      <c r="A109" s="31"/>
      <c r="B109" s="32"/>
      <c r="C109" s="33"/>
      <c r="D109" s="33"/>
      <c r="E109" s="33"/>
      <c r="F109" s="33"/>
      <c r="G109" s="33"/>
      <c r="H109" s="33"/>
      <c r="I109" s="33"/>
      <c r="J109" s="33"/>
      <c r="K109" s="33"/>
      <c r="L109" s="48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12" customHeight="1">
      <c r="A110" s="31"/>
      <c r="B110" s="32"/>
      <c r="C110" s="26" t="s">
        <v>14</v>
      </c>
      <c r="D110" s="33"/>
      <c r="E110" s="33"/>
      <c r="F110" s="33"/>
      <c r="G110" s="33"/>
      <c r="H110" s="33"/>
      <c r="I110" s="33"/>
      <c r="J110" s="33"/>
      <c r="K110" s="33"/>
      <c r="L110" s="48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16.5" customHeight="1">
      <c r="A111" s="31"/>
      <c r="B111" s="32"/>
      <c r="C111" s="33"/>
      <c r="D111" s="33"/>
      <c r="E111" s="254" t="str">
        <f>E7</f>
        <v>Bytový dom Malá Čierna</v>
      </c>
      <c r="F111" s="255"/>
      <c r="G111" s="255"/>
      <c r="H111" s="255"/>
      <c r="I111" s="33"/>
      <c r="J111" s="33"/>
      <c r="K111" s="33"/>
      <c r="L111" s="48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2" customHeight="1">
      <c r="A112" s="31"/>
      <c r="B112" s="32"/>
      <c r="C112" s="26" t="s">
        <v>103</v>
      </c>
      <c r="D112" s="33"/>
      <c r="E112" s="33"/>
      <c r="F112" s="33"/>
      <c r="G112" s="33"/>
      <c r="H112" s="33"/>
      <c r="I112" s="33"/>
      <c r="J112" s="33"/>
      <c r="K112" s="33"/>
      <c r="L112" s="48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6.5" customHeight="1">
      <c r="A113" s="31"/>
      <c r="B113" s="32"/>
      <c r="C113" s="33"/>
      <c r="D113" s="33"/>
      <c r="E113" s="242" t="str">
        <f>E9</f>
        <v xml:space="preserve">5 - ZTI - Zdravotechnika </v>
      </c>
      <c r="F113" s="253"/>
      <c r="G113" s="253"/>
      <c r="H113" s="253"/>
      <c r="I113" s="33"/>
      <c r="J113" s="33"/>
      <c r="K113" s="33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7" customHeight="1">
      <c r="A114" s="31"/>
      <c r="B114" s="32"/>
      <c r="C114" s="33"/>
      <c r="D114" s="33"/>
      <c r="E114" s="33"/>
      <c r="F114" s="33"/>
      <c r="G114" s="33"/>
      <c r="H114" s="33"/>
      <c r="I114" s="33"/>
      <c r="J114" s="33"/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2" customHeight="1">
      <c r="A115" s="31"/>
      <c r="B115" s="32"/>
      <c r="C115" s="26" t="s">
        <v>18</v>
      </c>
      <c r="D115" s="33"/>
      <c r="E115" s="33"/>
      <c r="F115" s="24" t="str">
        <f>F12</f>
        <v>Obec Malá Čierna</v>
      </c>
      <c r="G115" s="33"/>
      <c r="H115" s="33"/>
      <c r="I115" s="26" t="s">
        <v>20</v>
      </c>
      <c r="J115" s="63" t="str">
        <f>IF(J12="","",J12)</f>
        <v>23. 11. 2020</v>
      </c>
      <c r="K115" s="33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7" customHeight="1">
      <c r="A116" s="31"/>
      <c r="B116" s="32"/>
      <c r="C116" s="33"/>
      <c r="D116" s="33"/>
      <c r="E116" s="33"/>
      <c r="F116" s="33"/>
      <c r="G116" s="33"/>
      <c r="H116" s="33"/>
      <c r="I116" s="33"/>
      <c r="J116" s="33"/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5.25" customHeight="1">
      <c r="A117" s="31"/>
      <c r="B117" s="32"/>
      <c r="C117" s="26" t="s">
        <v>22</v>
      </c>
      <c r="D117" s="33"/>
      <c r="E117" s="33"/>
      <c r="F117" s="24" t="str">
        <f>E15</f>
        <v>Obec Malá Čierna</v>
      </c>
      <c r="G117" s="33"/>
      <c r="H117" s="33"/>
      <c r="I117" s="26" t="s">
        <v>27</v>
      </c>
      <c r="J117" s="29" t="str">
        <f>E21</f>
        <v>Project89 s.r.o.</v>
      </c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15.25" customHeight="1">
      <c r="A118" s="31"/>
      <c r="B118" s="32"/>
      <c r="C118" s="26" t="s">
        <v>25</v>
      </c>
      <c r="D118" s="33"/>
      <c r="E118" s="33"/>
      <c r="F118" s="24" t="str">
        <f>IF(E18="","",E18)</f>
        <v>Vyplň údaj</v>
      </c>
      <c r="G118" s="33"/>
      <c r="H118" s="33"/>
      <c r="I118" s="26" t="s">
        <v>32</v>
      </c>
      <c r="J118" s="29" t="str">
        <f>E24</f>
        <v>Ing. Eduard Luščoň</v>
      </c>
      <c r="K118" s="33"/>
      <c r="L118" s="48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10.4" customHeight="1">
      <c r="A119" s="31"/>
      <c r="B119" s="32"/>
      <c r="C119" s="33"/>
      <c r="D119" s="33"/>
      <c r="E119" s="33"/>
      <c r="F119" s="33"/>
      <c r="G119" s="33"/>
      <c r="H119" s="33"/>
      <c r="I119" s="33"/>
      <c r="J119" s="33"/>
      <c r="K119" s="33"/>
      <c r="L119" s="48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10" customFormat="1" ht="29.25" customHeight="1">
      <c r="A120" s="150"/>
      <c r="B120" s="151"/>
      <c r="C120" s="152" t="s">
        <v>132</v>
      </c>
      <c r="D120" s="153" t="s">
        <v>60</v>
      </c>
      <c r="E120" s="153" t="s">
        <v>56</v>
      </c>
      <c r="F120" s="153" t="s">
        <v>57</v>
      </c>
      <c r="G120" s="153" t="s">
        <v>133</v>
      </c>
      <c r="H120" s="153" t="s">
        <v>134</v>
      </c>
      <c r="I120" s="153" t="s">
        <v>135</v>
      </c>
      <c r="J120" s="154" t="s">
        <v>107</v>
      </c>
      <c r="K120" s="155" t="s">
        <v>136</v>
      </c>
      <c r="L120" s="156"/>
      <c r="M120" s="72" t="s">
        <v>1</v>
      </c>
      <c r="N120" s="73" t="s">
        <v>39</v>
      </c>
      <c r="O120" s="73" t="s">
        <v>137</v>
      </c>
      <c r="P120" s="73" t="s">
        <v>138</v>
      </c>
      <c r="Q120" s="73" t="s">
        <v>139</v>
      </c>
      <c r="R120" s="73" t="s">
        <v>140</v>
      </c>
      <c r="S120" s="73" t="s">
        <v>141</v>
      </c>
      <c r="T120" s="73" t="s">
        <v>142</v>
      </c>
      <c r="U120" s="74" t="s">
        <v>143</v>
      </c>
      <c r="V120" s="150"/>
      <c r="W120" s="150"/>
      <c r="X120" s="150"/>
      <c r="Y120" s="150"/>
      <c r="Z120" s="150"/>
      <c r="AA120" s="150"/>
      <c r="AB120" s="150"/>
      <c r="AC120" s="150"/>
      <c r="AD120" s="150"/>
      <c r="AE120" s="150"/>
    </row>
    <row r="121" spans="1:65" s="2" customFormat="1" ht="22.95" customHeight="1">
      <c r="A121" s="31"/>
      <c r="B121" s="32"/>
      <c r="C121" s="79" t="s">
        <v>108</v>
      </c>
      <c r="D121" s="33"/>
      <c r="E121" s="33"/>
      <c r="F121" s="33"/>
      <c r="G121" s="33"/>
      <c r="H121" s="33"/>
      <c r="I121" s="33"/>
      <c r="J121" s="157">
        <f>BK121</f>
        <v>0</v>
      </c>
      <c r="K121" s="33"/>
      <c r="L121" s="36"/>
      <c r="M121" s="75"/>
      <c r="N121" s="158"/>
      <c r="O121" s="76"/>
      <c r="P121" s="159">
        <f>P122+P131+P138+P152+P169</f>
        <v>0</v>
      </c>
      <c r="Q121" s="76"/>
      <c r="R121" s="159">
        <f>R122+R131+R138+R152+R169</f>
        <v>0</v>
      </c>
      <c r="S121" s="76"/>
      <c r="T121" s="159">
        <f>T122+T131+T138+T152+T169</f>
        <v>0</v>
      </c>
      <c r="U121" s="77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T121" s="14" t="s">
        <v>74</v>
      </c>
      <c r="AU121" s="14" t="s">
        <v>109</v>
      </c>
      <c r="BK121" s="160">
        <f>BK122+BK131+BK138+BK152+BK169</f>
        <v>0</v>
      </c>
    </row>
    <row r="122" spans="1:65" s="11" customFormat="1" ht="25.95" customHeight="1">
      <c r="B122" s="161"/>
      <c r="C122" s="162"/>
      <c r="D122" s="163" t="s">
        <v>74</v>
      </c>
      <c r="E122" s="164" t="s">
        <v>888</v>
      </c>
      <c r="F122" s="164" t="s">
        <v>1</v>
      </c>
      <c r="G122" s="162"/>
      <c r="H122" s="162"/>
      <c r="I122" s="165"/>
      <c r="J122" s="166">
        <f>BK122</f>
        <v>0</v>
      </c>
      <c r="K122" s="162"/>
      <c r="L122" s="167"/>
      <c r="M122" s="168"/>
      <c r="N122" s="169"/>
      <c r="O122" s="169"/>
      <c r="P122" s="170">
        <f>SUM(P123:P130)</f>
        <v>0</v>
      </c>
      <c r="Q122" s="169"/>
      <c r="R122" s="170">
        <f>SUM(R123:R130)</f>
        <v>0</v>
      </c>
      <c r="S122" s="169"/>
      <c r="T122" s="170">
        <f>SUM(T123:T130)</f>
        <v>0</v>
      </c>
      <c r="U122" s="171"/>
      <c r="AR122" s="172" t="s">
        <v>80</v>
      </c>
      <c r="AT122" s="173" t="s">
        <v>74</v>
      </c>
      <c r="AU122" s="173" t="s">
        <v>75</v>
      </c>
      <c r="AY122" s="172" t="s">
        <v>145</v>
      </c>
      <c r="BK122" s="174">
        <f>SUM(BK123:BK130)</f>
        <v>0</v>
      </c>
    </row>
    <row r="123" spans="1:65" s="2" customFormat="1" ht="24.25" customHeight="1">
      <c r="A123" s="31"/>
      <c r="B123" s="32"/>
      <c r="C123" s="175" t="s">
        <v>261</v>
      </c>
      <c r="D123" s="175" t="s">
        <v>146</v>
      </c>
      <c r="E123" s="176" t="s">
        <v>1072</v>
      </c>
      <c r="F123" s="177" t="s">
        <v>1073</v>
      </c>
      <c r="G123" s="178" t="s">
        <v>192</v>
      </c>
      <c r="H123" s="179">
        <v>1</v>
      </c>
      <c r="I123" s="180"/>
      <c r="J123" s="179">
        <f t="shared" ref="J123:J130" si="0">ROUND(I123*H123,3)</f>
        <v>0</v>
      </c>
      <c r="K123" s="181"/>
      <c r="L123" s="36"/>
      <c r="M123" s="182" t="s">
        <v>1</v>
      </c>
      <c r="N123" s="183" t="s">
        <v>41</v>
      </c>
      <c r="O123" s="68"/>
      <c r="P123" s="184">
        <f t="shared" ref="P123:P130" si="1">O123*H123</f>
        <v>0</v>
      </c>
      <c r="Q123" s="184">
        <v>0</v>
      </c>
      <c r="R123" s="184">
        <f t="shared" ref="R123:R130" si="2">Q123*H123</f>
        <v>0</v>
      </c>
      <c r="S123" s="184">
        <v>0</v>
      </c>
      <c r="T123" s="184">
        <f t="shared" ref="T123:T130" si="3">S123*H123</f>
        <v>0</v>
      </c>
      <c r="U123" s="185" t="s">
        <v>1</v>
      </c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R123" s="186" t="s">
        <v>90</v>
      </c>
      <c r="AT123" s="186" t="s">
        <v>146</v>
      </c>
      <c r="AU123" s="186" t="s">
        <v>80</v>
      </c>
      <c r="AY123" s="14" t="s">
        <v>145</v>
      </c>
      <c r="BE123" s="187">
        <f t="shared" ref="BE123:BE130" si="4">IF(N123="základná",J123,0)</f>
        <v>0</v>
      </c>
      <c r="BF123" s="187">
        <f t="shared" ref="BF123:BF130" si="5">IF(N123="znížená",J123,0)</f>
        <v>0</v>
      </c>
      <c r="BG123" s="187">
        <f t="shared" ref="BG123:BG130" si="6">IF(N123="zákl. prenesená",J123,0)</f>
        <v>0</v>
      </c>
      <c r="BH123" s="187">
        <f t="shared" ref="BH123:BH130" si="7">IF(N123="zníž. prenesená",J123,0)</f>
        <v>0</v>
      </c>
      <c r="BI123" s="187">
        <f t="shared" ref="BI123:BI130" si="8">IF(N123="nulová",J123,0)</f>
        <v>0</v>
      </c>
      <c r="BJ123" s="14" t="s">
        <v>84</v>
      </c>
      <c r="BK123" s="188">
        <f t="shared" ref="BK123:BK130" si="9">ROUND(I123*H123,3)</f>
        <v>0</v>
      </c>
      <c r="BL123" s="14" t="s">
        <v>90</v>
      </c>
      <c r="BM123" s="186" t="s">
        <v>80</v>
      </c>
    </row>
    <row r="124" spans="1:65" s="2" customFormat="1" ht="24.25" customHeight="1">
      <c r="A124" s="31"/>
      <c r="B124" s="32"/>
      <c r="C124" s="189" t="s">
        <v>264</v>
      </c>
      <c r="D124" s="189" t="s">
        <v>226</v>
      </c>
      <c r="E124" s="190" t="s">
        <v>1074</v>
      </c>
      <c r="F124" s="191" t="s">
        <v>1075</v>
      </c>
      <c r="G124" s="192" t="s">
        <v>192</v>
      </c>
      <c r="H124" s="193">
        <v>1</v>
      </c>
      <c r="I124" s="194"/>
      <c r="J124" s="193">
        <f t="shared" si="0"/>
        <v>0</v>
      </c>
      <c r="K124" s="195"/>
      <c r="L124" s="196"/>
      <c r="M124" s="197" t="s">
        <v>1</v>
      </c>
      <c r="N124" s="198" t="s">
        <v>41</v>
      </c>
      <c r="O124" s="68"/>
      <c r="P124" s="184">
        <f t="shared" si="1"/>
        <v>0</v>
      </c>
      <c r="Q124" s="184">
        <v>0</v>
      </c>
      <c r="R124" s="184">
        <f t="shared" si="2"/>
        <v>0</v>
      </c>
      <c r="S124" s="184">
        <v>0</v>
      </c>
      <c r="T124" s="184">
        <f t="shared" si="3"/>
        <v>0</v>
      </c>
      <c r="U124" s="185" t="s">
        <v>1</v>
      </c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R124" s="186" t="s">
        <v>229</v>
      </c>
      <c r="AT124" s="186" t="s">
        <v>226</v>
      </c>
      <c r="AU124" s="186" t="s">
        <v>80</v>
      </c>
      <c r="AY124" s="14" t="s">
        <v>145</v>
      </c>
      <c r="BE124" s="187">
        <f t="shared" si="4"/>
        <v>0</v>
      </c>
      <c r="BF124" s="187">
        <f t="shared" si="5"/>
        <v>0</v>
      </c>
      <c r="BG124" s="187">
        <f t="shared" si="6"/>
        <v>0</v>
      </c>
      <c r="BH124" s="187">
        <f t="shared" si="7"/>
        <v>0</v>
      </c>
      <c r="BI124" s="187">
        <f t="shared" si="8"/>
        <v>0</v>
      </c>
      <c r="BJ124" s="14" t="s">
        <v>84</v>
      </c>
      <c r="BK124" s="188">
        <f t="shared" si="9"/>
        <v>0</v>
      </c>
      <c r="BL124" s="14" t="s">
        <v>90</v>
      </c>
      <c r="BM124" s="186" t="s">
        <v>84</v>
      </c>
    </row>
    <row r="125" spans="1:65" s="2" customFormat="1" ht="24.25" customHeight="1">
      <c r="A125" s="31"/>
      <c r="B125" s="32"/>
      <c r="C125" s="175" t="s">
        <v>245</v>
      </c>
      <c r="D125" s="175" t="s">
        <v>146</v>
      </c>
      <c r="E125" s="176" t="s">
        <v>1076</v>
      </c>
      <c r="F125" s="177" t="s">
        <v>1077</v>
      </c>
      <c r="G125" s="178" t="s">
        <v>192</v>
      </c>
      <c r="H125" s="179">
        <v>1</v>
      </c>
      <c r="I125" s="180"/>
      <c r="J125" s="179">
        <f t="shared" si="0"/>
        <v>0</v>
      </c>
      <c r="K125" s="181"/>
      <c r="L125" s="36"/>
      <c r="M125" s="182" t="s">
        <v>1</v>
      </c>
      <c r="N125" s="183" t="s">
        <v>41</v>
      </c>
      <c r="O125" s="68"/>
      <c r="P125" s="184">
        <f t="shared" si="1"/>
        <v>0</v>
      </c>
      <c r="Q125" s="184">
        <v>0</v>
      </c>
      <c r="R125" s="184">
        <f t="shared" si="2"/>
        <v>0</v>
      </c>
      <c r="S125" s="184">
        <v>0</v>
      </c>
      <c r="T125" s="184">
        <f t="shared" si="3"/>
        <v>0</v>
      </c>
      <c r="U125" s="185" t="s">
        <v>1</v>
      </c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R125" s="186" t="s">
        <v>90</v>
      </c>
      <c r="AT125" s="186" t="s">
        <v>146</v>
      </c>
      <c r="AU125" s="186" t="s">
        <v>80</v>
      </c>
      <c r="AY125" s="14" t="s">
        <v>145</v>
      </c>
      <c r="BE125" s="187">
        <f t="shared" si="4"/>
        <v>0</v>
      </c>
      <c r="BF125" s="187">
        <f t="shared" si="5"/>
        <v>0</v>
      </c>
      <c r="BG125" s="187">
        <f t="shared" si="6"/>
        <v>0</v>
      </c>
      <c r="BH125" s="187">
        <f t="shared" si="7"/>
        <v>0</v>
      </c>
      <c r="BI125" s="187">
        <f t="shared" si="8"/>
        <v>0</v>
      </c>
      <c r="BJ125" s="14" t="s">
        <v>84</v>
      </c>
      <c r="BK125" s="188">
        <f t="shared" si="9"/>
        <v>0</v>
      </c>
      <c r="BL125" s="14" t="s">
        <v>90</v>
      </c>
      <c r="BM125" s="186" t="s">
        <v>87</v>
      </c>
    </row>
    <row r="126" spans="1:65" s="2" customFormat="1" ht="24.25" customHeight="1">
      <c r="A126" s="31"/>
      <c r="B126" s="32"/>
      <c r="C126" s="189" t="s">
        <v>252</v>
      </c>
      <c r="D126" s="189" t="s">
        <v>226</v>
      </c>
      <c r="E126" s="190" t="s">
        <v>1078</v>
      </c>
      <c r="F126" s="191" t="s">
        <v>1079</v>
      </c>
      <c r="G126" s="192" t="s">
        <v>192</v>
      </c>
      <c r="H126" s="193">
        <v>1</v>
      </c>
      <c r="I126" s="194"/>
      <c r="J126" s="193">
        <f t="shared" si="0"/>
        <v>0</v>
      </c>
      <c r="K126" s="195"/>
      <c r="L126" s="196"/>
      <c r="M126" s="197" t="s">
        <v>1</v>
      </c>
      <c r="N126" s="198" t="s">
        <v>41</v>
      </c>
      <c r="O126" s="68"/>
      <c r="P126" s="184">
        <f t="shared" si="1"/>
        <v>0</v>
      </c>
      <c r="Q126" s="184">
        <v>0</v>
      </c>
      <c r="R126" s="184">
        <f t="shared" si="2"/>
        <v>0</v>
      </c>
      <c r="S126" s="184">
        <v>0</v>
      </c>
      <c r="T126" s="184">
        <f t="shared" si="3"/>
        <v>0</v>
      </c>
      <c r="U126" s="185" t="s">
        <v>1</v>
      </c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186" t="s">
        <v>229</v>
      </c>
      <c r="AT126" s="186" t="s">
        <v>226</v>
      </c>
      <c r="AU126" s="186" t="s">
        <v>80</v>
      </c>
      <c r="AY126" s="14" t="s">
        <v>145</v>
      </c>
      <c r="BE126" s="187">
        <f t="shared" si="4"/>
        <v>0</v>
      </c>
      <c r="BF126" s="187">
        <f t="shared" si="5"/>
        <v>0</v>
      </c>
      <c r="BG126" s="187">
        <f t="shared" si="6"/>
        <v>0</v>
      </c>
      <c r="BH126" s="187">
        <f t="shared" si="7"/>
        <v>0</v>
      </c>
      <c r="BI126" s="187">
        <f t="shared" si="8"/>
        <v>0</v>
      </c>
      <c r="BJ126" s="14" t="s">
        <v>84</v>
      </c>
      <c r="BK126" s="188">
        <f t="shared" si="9"/>
        <v>0</v>
      </c>
      <c r="BL126" s="14" t="s">
        <v>90</v>
      </c>
      <c r="BM126" s="186" t="s">
        <v>90</v>
      </c>
    </row>
    <row r="127" spans="1:65" s="2" customFormat="1" ht="24.25" customHeight="1">
      <c r="A127" s="31"/>
      <c r="B127" s="32"/>
      <c r="C127" s="189" t="s">
        <v>714</v>
      </c>
      <c r="D127" s="189" t="s">
        <v>226</v>
      </c>
      <c r="E127" s="190" t="s">
        <v>1080</v>
      </c>
      <c r="F127" s="191" t="s">
        <v>1081</v>
      </c>
      <c r="G127" s="192" t="s">
        <v>192</v>
      </c>
      <c r="H127" s="193">
        <v>1</v>
      </c>
      <c r="I127" s="194"/>
      <c r="J127" s="193">
        <f t="shared" si="0"/>
        <v>0</v>
      </c>
      <c r="K127" s="195"/>
      <c r="L127" s="196"/>
      <c r="M127" s="197" t="s">
        <v>1</v>
      </c>
      <c r="N127" s="198" t="s">
        <v>41</v>
      </c>
      <c r="O127" s="68"/>
      <c r="P127" s="184">
        <f t="shared" si="1"/>
        <v>0</v>
      </c>
      <c r="Q127" s="184">
        <v>0</v>
      </c>
      <c r="R127" s="184">
        <f t="shared" si="2"/>
        <v>0</v>
      </c>
      <c r="S127" s="184">
        <v>0</v>
      </c>
      <c r="T127" s="184">
        <f t="shared" si="3"/>
        <v>0</v>
      </c>
      <c r="U127" s="185" t="s">
        <v>1</v>
      </c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186" t="s">
        <v>229</v>
      </c>
      <c r="AT127" s="186" t="s">
        <v>226</v>
      </c>
      <c r="AU127" s="186" t="s">
        <v>80</v>
      </c>
      <c r="AY127" s="14" t="s">
        <v>145</v>
      </c>
      <c r="BE127" s="187">
        <f t="shared" si="4"/>
        <v>0</v>
      </c>
      <c r="BF127" s="187">
        <f t="shared" si="5"/>
        <v>0</v>
      </c>
      <c r="BG127" s="187">
        <f t="shared" si="6"/>
        <v>0</v>
      </c>
      <c r="BH127" s="187">
        <f t="shared" si="7"/>
        <v>0</v>
      </c>
      <c r="BI127" s="187">
        <f t="shared" si="8"/>
        <v>0</v>
      </c>
      <c r="BJ127" s="14" t="s">
        <v>84</v>
      </c>
      <c r="BK127" s="188">
        <f t="shared" si="9"/>
        <v>0</v>
      </c>
      <c r="BL127" s="14" t="s">
        <v>90</v>
      </c>
      <c r="BM127" s="186" t="s">
        <v>93</v>
      </c>
    </row>
    <row r="128" spans="1:65" s="2" customFormat="1" ht="24.25" customHeight="1">
      <c r="A128" s="31"/>
      <c r="B128" s="32"/>
      <c r="C128" s="189" t="s">
        <v>255</v>
      </c>
      <c r="D128" s="189" t="s">
        <v>226</v>
      </c>
      <c r="E128" s="190" t="s">
        <v>1082</v>
      </c>
      <c r="F128" s="191" t="s">
        <v>1083</v>
      </c>
      <c r="G128" s="192" t="s">
        <v>192</v>
      </c>
      <c r="H128" s="193">
        <v>1</v>
      </c>
      <c r="I128" s="194"/>
      <c r="J128" s="193">
        <f t="shared" si="0"/>
        <v>0</v>
      </c>
      <c r="K128" s="195"/>
      <c r="L128" s="196"/>
      <c r="M128" s="197" t="s">
        <v>1</v>
      </c>
      <c r="N128" s="198" t="s">
        <v>41</v>
      </c>
      <c r="O128" s="68"/>
      <c r="P128" s="184">
        <f t="shared" si="1"/>
        <v>0</v>
      </c>
      <c r="Q128" s="184">
        <v>0</v>
      </c>
      <c r="R128" s="184">
        <f t="shared" si="2"/>
        <v>0</v>
      </c>
      <c r="S128" s="184">
        <v>0</v>
      </c>
      <c r="T128" s="184">
        <f t="shared" si="3"/>
        <v>0</v>
      </c>
      <c r="U128" s="185" t="s">
        <v>1</v>
      </c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86" t="s">
        <v>229</v>
      </c>
      <c r="AT128" s="186" t="s">
        <v>226</v>
      </c>
      <c r="AU128" s="186" t="s">
        <v>80</v>
      </c>
      <c r="AY128" s="14" t="s">
        <v>145</v>
      </c>
      <c r="BE128" s="187">
        <f t="shared" si="4"/>
        <v>0</v>
      </c>
      <c r="BF128" s="187">
        <f t="shared" si="5"/>
        <v>0</v>
      </c>
      <c r="BG128" s="187">
        <f t="shared" si="6"/>
        <v>0</v>
      </c>
      <c r="BH128" s="187">
        <f t="shared" si="7"/>
        <v>0</v>
      </c>
      <c r="BI128" s="187">
        <f t="shared" si="8"/>
        <v>0</v>
      </c>
      <c r="BJ128" s="14" t="s">
        <v>84</v>
      </c>
      <c r="BK128" s="188">
        <f t="shared" si="9"/>
        <v>0</v>
      </c>
      <c r="BL128" s="14" t="s">
        <v>90</v>
      </c>
      <c r="BM128" s="186" t="s">
        <v>96</v>
      </c>
    </row>
    <row r="129" spans="1:65" s="2" customFormat="1" ht="14.5" customHeight="1">
      <c r="A129" s="31"/>
      <c r="B129" s="32"/>
      <c r="C129" s="175" t="s">
        <v>718</v>
      </c>
      <c r="D129" s="175" t="s">
        <v>146</v>
      </c>
      <c r="E129" s="176" t="s">
        <v>1084</v>
      </c>
      <c r="F129" s="177" t="s">
        <v>1085</v>
      </c>
      <c r="G129" s="178" t="s">
        <v>192</v>
      </c>
      <c r="H129" s="179">
        <v>1</v>
      </c>
      <c r="I129" s="180"/>
      <c r="J129" s="179">
        <f t="shared" si="0"/>
        <v>0</v>
      </c>
      <c r="K129" s="181"/>
      <c r="L129" s="36"/>
      <c r="M129" s="182" t="s">
        <v>1</v>
      </c>
      <c r="N129" s="183" t="s">
        <v>41</v>
      </c>
      <c r="O129" s="68"/>
      <c r="P129" s="184">
        <f t="shared" si="1"/>
        <v>0</v>
      </c>
      <c r="Q129" s="184">
        <v>0</v>
      </c>
      <c r="R129" s="184">
        <f t="shared" si="2"/>
        <v>0</v>
      </c>
      <c r="S129" s="184">
        <v>0</v>
      </c>
      <c r="T129" s="184">
        <f t="shared" si="3"/>
        <v>0</v>
      </c>
      <c r="U129" s="185" t="s">
        <v>1</v>
      </c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186" t="s">
        <v>90</v>
      </c>
      <c r="AT129" s="186" t="s">
        <v>146</v>
      </c>
      <c r="AU129" s="186" t="s">
        <v>80</v>
      </c>
      <c r="AY129" s="14" t="s">
        <v>145</v>
      </c>
      <c r="BE129" s="187">
        <f t="shared" si="4"/>
        <v>0</v>
      </c>
      <c r="BF129" s="187">
        <f t="shared" si="5"/>
        <v>0</v>
      </c>
      <c r="BG129" s="187">
        <f t="shared" si="6"/>
        <v>0</v>
      </c>
      <c r="BH129" s="187">
        <f t="shared" si="7"/>
        <v>0</v>
      </c>
      <c r="BI129" s="187">
        <f t="shared" si="8"/>
        <v>0</v>
      </c>
      <c r="BJ129" s="14" t="s">
        <v>84</v>
      </c>
      <c r="BK129" s="188">
        <f t="shared" si="9"/>
        <v>0</v>
      </c>
      <c r="BL129" s="14" t="s">
        <v>90</v>
      </c>
      <c r="BM129" s="186" t="s">
        <v>99</v>
      </c>
    </row>
    <row r="130" spans="1:65" s="2" customFormat="1" ht="14.5" customHeight="1">
      <c r="A130" s="31"/>
      <c r="B130" s="32"/>
      <c r="C130" s="189" t="s">
        <v>258</v>
      </c>
      <c r="D130" s="189" t="s">
        <v>226</v>
      </c>
      <c r="E130" s="190" t="s">
        <v>1086</v>
      </c>
      <c r="F130" s="191" t="s">
        <v>1087</v>
      </c>
      <c r="G130" s="192" t="s">
        <v>192</v>
      </c>
      <c r="H130" s="193">
        <v>1</v>
      </c>
      <c r="I130" s="194"/>
      <c r="J130" s="193">
        <f t="shared" si="0"/>
        <v>0</v>
      </c>
      <c r="K130" s="195"/>
      <c r="L130" s="196"/>
      <c r="M130" s="197" t="s">
        <v>1</v>
      </c>
      <c r="N130" s="198" t="s">
        <v>41</v>
      </c>
      <c r="O130" s="68"/>
      <c r="P130" s="184">
        <f t="shared" si="1"/>
        <v>0</v>
      </c>
      <c r="Q130" s="184">
        <v>0</v>
      </c>
      <c r="R130" s="184">
        <f t="shared" si="2"/>
        <v>0</v>
      </c>
      <c r="S130" s="184">
        <v>0</v>
      </c>
      <c r="T130" s="184">
        <f t="shared" si="3"/>
        <v>0</v>
      </c>
      <c r="U130" s="185" t="s">
        <v>1</v>
      </c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86" t="s">
        <v>229</v>
      </c>
      <c r="AT130" s="186" t="s">
        <v>226</v>
      </c>
      <c r="AU130" s="186" t="s">
        <v>80</v>
      </c>
      <c r="AY130" s="14" t="s">
        <v>145</v>
      </c>
      <c r="BE130" s="187">
        <f t="shared" si="4"/>
        <v>0</v>
      </c>
      <c r="BF130" s="187">
        <f t="shared" si="5"/>
        <v>0</v>
      </c>
      <c r="BG130" s="187">
        <f t="shared" si="6"/>
        <v>0</v>
      </c>
      <c r="BH130" s="187">
        <f t="shared" si="7"/>
        <v>0</v>
      </c>
      <c r="BI130" s="187">
        <f t="shared" si="8"/>
        <v>0</v>
      </c>
      <c r="BJ130" s="14" t="s">
        <v>84</v>
      </c>
      <c r="BK130" s="188">
        <f t="shared" si="9"/>
        <v>0</v>
      </c>
      <c r="BL130" s="14" t="s">
        <v>90</v>
      </c>
      <c r="BM130" s="186" t="s">
        <v>229</v>
      </c>
    </row>
    <row r="131" spans="1:65" s="11" customFormat="1" ht="25.95" customHeight="1">
      <c r="B131" s="161"/>
      <c r="C131" s="162"/>
      <c r="D131" s="163" t="s">
        <v>74</v>
      </c>
      <c r="E131" s="164" t="s">
        <v>888</v>
      </c>
      <c r="F131" s="164" t="s">
        <v>1</v>
      </c>
      <c r="G131" s="162"/>
      <c r="H131" s="162"/>
      <c r="I131" s="165"/>
      <c r="J131" s="166">
        <f>BK131</f>
        <v>0</v>
      </c>
      <c r="K131" s="162"/>
      <c r="L131" s="167"/>
      <c r="M131" s="168"/>
      <c r="N131" s="169"/>
      <c r="O131" s="169"/>
      <c r="P131" s="170">
        <f>SUM(P132:P137)</f>
        <v>0</v>
      </c>
      <c r="Q131" s="169"/>
      <c r="R131" s="170">
        <f>SUM(R132:R137)</f>
        <v>0</v>
      </c>
      <c r="S131" s="169"/>
      <c r="T131" s="170">
        <f>SUM(T132:T137)</f>
        <v>0</v>
      </c>
      <c r="U131" s="171"/>
      <c r="AR131" s="172" t="s">
        <v>80</v>
      </c>
      <c r="AT131" s="173" t="s">
        <v>74</v>
      </c>
      <c r="AU131" s="173" t="s">
        <v>75</v>
      </c>
      <c r="AY131" s="172" t="s">
        <v>145</v>
      </c>
      <c r="BK131" s="174">
        <f>SUM(BK132:BK137)</f>
        <v>0</v>
      </c>
    </row>
    <row r="132" spans="1:65" s="2" customFormat="1" ht="24.25" customHeight="1">
      <c r="A132" s="31"/>
      <c r="B132" s="32"/>
      <c r="C132" s="175" t="s">
        <v>80</v>
      </c>
      <c r="D132" s="175" t="s">
        <v>146</v>
      </c>
      <c r="E132" s="176" t="s">
        <v>918</v>
      </c>
      <c r="F132" s="177" t="s">
        <v>919</v>
      </c>
      <c r="G132" s="178" t="s">
        <v>306</v>
      </c>
      <c r="H132" s="179">
        <v>190</v>
      </c>
      <c r="I132" s="180"/>
      <c r="J132" s="179">
        <f t="shared" ref="J132:J137" si="10">ROUND(I132*H132,3)</f>
        <v>0</v>
      </c>
      <c r="K132" s="181"/>
      <c r="L132" s="36"/>
      <c r="M132" s="182" t="s">
        <v>1</v>
      </c>
      <c r="N132" s="183" t="s">
        <v>41</v>
      </c>
      <c r="O132" s="68"/>
      <c r="P132" s="184">
        <f t="shared" ref="P132:P137" si="11">O132*H132</f>
        <v>0</v>
      </c>
      <c r="Q132" s="184">
        <v>0</v>
      </c>
      <c r="R132" s="184">
        <f t="shared" ref="R132:R137" si="12">Q132*H132</f>
        <v>0</v>
      </c>
      <c r="S132" s="184">
        <v>0</v>
      </c>
      <c r="T132" s="184">
        <f t="shared" ref="T132:T137" si="13">S132*H132</f>
        <v>0</v>
      </c>
      <c r="U132" s="185" t="s">
        <v>1</v>
      </c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86" t="s">
        <v>90</v>
      </c>
      <c r="AT132" s="186" t="s">
        <v>146</v>
      </c>
      <c r="AU132" s="186" t="s">
        <v>80</v>
      </c>
      <c r="AY132" s="14" t="s">
        <v>145</v>
      </c>
      <c r="BE132" s="187">
        <f t="shared" ref="BE132:BE137" si="14">IF(N132="základná",J132,0)</f>
        <v>0</v>
      </c>
      <c r="BF132" s="187">
        <f t="shared" ref="BF132:BF137" si="15">IF(N132="znížená",J132,0)</f>
        <v>0</v>
      </c>
      <c r="BG132" s="187">
        <f t="shared" ref="BG132:BG137" si="16">IF(N132="zákl. prenesená",J132,0)</f>
        <v>0</v>
      </c>
      <c r="BH132" s="187">
        <f t="shared" ref="BH132:BH137" si="17">IF(N132="zníž. prenesená",J132,0)</f>
        <v>0</v>
      </c>
      <c r="BI132" s="187">
        <f t="shared" ref="BI132:BI137" si="18">IF(N132="nulová",J132,0)</f>
        <v>0</v>
      </c>
      <c r="BJ132" s="14" t="s">
        <v>84</v>
      </c>
      <c r="BK132" s="188">
        <f t="shared" ref="BK132:BK137" si="19">ROUND(I132*H132,3)</f>
        <v>0</v>
      </c>
      <c r="BL132" s="14" t="s">
        <v>90</v>
      </c>
      <c r="BM132" s="186" t="s">
        <v>292</v>
      </c>
    </row>
    <row r="133" spans="1:65" s="2" customFormat="1" ht="14.5" customHeight="1">
      <c r="A133" s="31"/>
      <c r="B133" s="32"/>
      <c r="C133" s="189" t="s">
        <v>87</v>
      </c>
      <c r="D133" s="189" t="s">
        <v>226</v>
      </c>
      <c r="E133" s="190" t="s">
        <v>922</v>
      </c>
      <c r="F133" s="191" t="s">
        <v>923</v>
      </c>
      <c r="G133" s="192" t="s">
        <v>306</v>
      </c>
      <c r="H133" s="193">
        <v>70</v>
      </c>
      <c r="I133" s="194"/>
      <c r="J133" s="193">
        <f t="shared" si="10"/>
        <v>0</v>
      </c>
      <c r="K133" s="195"/>
      <c r="L133" s="196"/>
      <c r="M133" s="197" t="s">
        <v>1</v>
      </c>
      <c r="N133" s="198" t="s">
        <v>41</v>
      </c>
      <c r="O133" s="68"/>
      <c r="P133" s="184">
        <f t="shared" si="11"/>
        <v>0</v>
      </c>
      <c r="Q133" s="184">
        <v>0</v>
      </c>
      <c r="R133" s="184">
        <f t="shared" si="12"/>
        <v>0</v>
      </c>
      <c r="S133" s="184">
        <v>0</v>
      </c>
      <c r="T133" s="184">
        <f t="shared" si="13"/>
        <v>0</v>
      </c>
      <c r="U133" s="185" t="s">
        <v>1</v>
      </c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86" t="s">
        <v>229</v>
      </c>
      <c r="AT133" s="186" t="s">
        <v>226</v>
      </c>
      <c r="AU133" s="186" t="s">
        <v>80</v>
      </c>
      <c r="AY133" s="14" t="s">
        <v>145</v>
      </c>
      <c r="BE133" s="187">
        <f t="shared" si="14"/>
        <v>0</v>
      </c>
      <c r="BF133" s="187">
        <f t="shared" si="15"/>
        <v>0</v>
      </c>
      <c r="BG133" s="187">
        <f t="shared" si="16"/>
        <v>0</v>
      </c>
      <c r="BH133" s="187">
        <f t="shared" si="17"/>
        <v>0</v>
      </c>
      <c r="BI133" s="187">
        <f t="shared" si="18"/>
        <v>0</v>
      </c>
      <c r="BJ133" s="14" t="s">
        <v>84</v>
      </c>
      <c r="BK133" s="188">
        <f t="shared" si="19"/>
        <v>0</v>
      </c>
      <c r="BL133" s="14" t="s">
        <v>90</v>
      </c>
      <c r="BM133" s="186" t="s">
        <v>625</v>
      </c>
    </row>
    <row r="134" spans="1:65" s="2" customFormat="1" ht="14.5" customHeight="1">
      <c r="A134" s="31"/>
      <c r="B134" s="32"/>
      <c r="C134" s="189" t="s">
        <v>90</v>
      </c>
      <c r="D134" s="189" t="s">
        <v>226</v>
      </c>
      <c r="E134" s="190" t="s">
        <v>924</v>
      </c>
      <c r="F134" s="191" t="s">
        <v>925</v>
      </c>
      <c r="G134" s="192" t="s">
        <v>306</v>
      </c>
      <c r="H134" s="193">
        <v>60</v>
      </c>
      <c r="I134" s="194"/>
      <c r="J134" s="193">
        <f t="shared" si="10"/>
        <v>0</v>
      </c>
      <c r="K134" s="195"/>
      <c r="L134" s="196"/>
      <c r="M134" s="197" t="s">
        <v>1</v>
      </c>
      <c r="N134" s="198" t="s">
        <v>41</v>
      </c>
      <c r="O134" s="68"/>
      <c r="P134" s="184">
        <f t="shared" si="11"/>
        <v>0</v>
      </c>
      <c r="Q134" s="184">
        <v>0</v>
      </c>
      <c r="R134" s="184">
        <f t="shared" si="12"/>
        <v>0</v>
      </c>
      <c r="S134" s="184">
        <v>0</v>
      </c>
      <c r="T134" s="184">
        <f t="shared" si="13"/>
        <v>0</v>
      </c>
      <c r="U134" s="185" t="s">
        <v>1</v>
      </c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86" t="s">
        <v>229</v>
      </c>
      <c r="AT134" s="186" t="s">
        <v>226</v>
      </c>
      <c r="AU134" s="186" t="s">
        <v>80</v>
      </c>
      <c r="AY134" s="14" t="s">
        <v>145</v>
      </c>
      <c r="BE134" s="187">
        <f t="shared" si="14"/>
        <v>0</v>
      </c>
      <c r="BF134" s="187">
        <f t="shared" si="15"/>
        <v>0</v>
      </c>
      <c r="BG134" s="187">
        <f t="shared" si="16"/>
        <v>0</v>
      </c>
      <c r="BH134" s="187">
        <f t="shared" si="17"/>
        <v>0</v>
      </c>
      <c r="BI134" s="187">
        <f t="shared" si="18"/>
        <v>0</v>
      </c>
      <c r="BJ134" s="14" t="s">
        <v>84</v>
      </c>
      <c r="BK134" s="188">
        <f t="shared" si="19"/>
        <v>0</v>
      </c>
      <c r="BL134" s="14" t="s">
        <v>90</v>
      </c>
      <c r="BM134" s="186" t="s">
        <v>157</v>
      </c>
    </row>
    <row r="135" spans="1:65" s="2" customFormat="1" ht="14.5" customHeight="1">
      <c r="A135" s="31"/>
      <c r="B135" s="32"/>
      <c r="C135" s="189" t="s">
        <v>93</v>
      </c>
      <c r="D135" s="189" t="s">
        <v>226</v>
      </c>
      <c r="E135" s="190" t="s">
        <v>926</v>
      </c>
      <c r="F135" s="191" t="s">
        <v>927</v>
      </c>
      <c r="G135" s="192" t="s">
        <v>306</v>
      </c>
      <c r="H135" s="193">
        <v>60</v>
      </c>
      <c r="I135" s="194"/>
      <c r="J135" s="193">
        <f t="shared" si="10"/>
        <v>0</v>
      </c>
      <c r="K135" s="195"/>
      <c r="L135" s="196"/>
      <c r="M135" s="197" t="s">
        <v>1</v>
      </c>
      <c r="N135" s="198" t="s">
        <v>41</v>
      </c>
      <c r="O135" s="68"/>
      <c r="P135" s="184">
        <f t="shared" si="11"/>
        <v>0</v>
      </c>
      <c r="Q135" s="184">
        <v>0</v>
      </c>
      <c r="R135" s="184">
        <f t="shared" si="12"/>
        <v>0</v>
      </c>
      <c r="S135" s="184">
        <v>0</v>
      </c>
      <c r="T135" s="184">
        <f t="shared" si="13"/>
        <v>0</v>
      </c>
      <c r="U135" s="185" t="s">
        <v>1</v>
      </c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86" t="s">
        <v>229</v>
      </c>
      <c r="AT135" s="186" t="s">
        <v>226</v>
      </c>
      <c r="AU135" s="186" t="s">
        <v>80</v>
      </c>
      <c r="AY135" s="14" t="s">
        <v>145</v>
      </c>
      <c r="BE135" s="187">
        <f t="shared" si="14"/>
        <v>0</v>
      </c>
      <c r="BF135" s="187">
        <f t="shared" si="15"/>
        <v>0</v>
      </c>
      <c r="BG135" s="187">
        <f t="shared" si="16"/>
        <v>0</v>
      </c>
      <c r="BH135" s="187">
        <f t="shared" si="17"/>
        <v>0</v>
      </c>
      <c r="BI135" s="187">
        <f t="shared" si="18"/>
        <v>0</v>
      </c>
      <c r="BJ135" s="14" t="s">
        <v>84</v>
      </c>
      <c r="BK135" s="188">
        <f t="shared" si="19"/>
        <v>0</v>
      </c>
      <c r="BL135" s="14" t="s">
        <v>90</v>
      </c>
      <c r="BM135" s="186" t="s">
        <v>161</v>
      </c>
    </row>
    <row r="136" spans="1:65" s="2" customFormat="1" ht="14.5" customHeight="1">
      <c r="A136" s="31"/>
      <c r="B136" s="32"/>
      <c r="C136" s="175" t="s">
        <v>96</v>
      </c>
      <c r="D136" s="175" t="s">
        <v>146</v>
      </c>
      <c r="E136" s="176" t="s">
        <v>928</v>
      </c>
      <c r="F136" s="177" t="s">
        <v>929</v>
      </c>
      <c r="G136" s="178" t="s">
        <v>192</v>
      </c>
      <c r="H136" s="179">
        <v>100</v>
      </c>
      <c r="I136" s="180"/>
      <c r="J136" s="179">
        <f t="shared" si="10"/>
        <v>0</v>
      </c>
      <c r="K136" s="181"/>
      <c r="L136" s="36"/>
      <c r="M136" s="182" t="s">
        <v>1</v>
      </c>
      <c r="N136" s="183" t="s">
        <v>41</v>
      </c>
      <c r="O136" s="68"/>
      <c r="P136" s="184">
        <f t="shared" si="11"/>
        <v>0</v>
      </c>
      <c r="Q136" s="184">
        <v>0</v>
      </c>
      <c r="R136" s="184">
        <f t="shared" si="12"/>
        <v>0</v>
      </c>
      <c r="S136" s="184">
        <v>0</v>
      </c>
      <c r="T136" s="184">
        <f t="shared" si="13"/>
        <v>0</v>
      </c>
      <c r="U136" s="185" t="s">
        <v>1</v>
      </c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86" t="s">
        <v>90</v>
      </c>
      <c r="AT136" s="186" t="s">
        <v>146</v>
      </c>
      <c r="AU136" s="186" t="s">
        <v>80</v>
      </c>
      <c r="AY136" s="14" t="s">
        <v>145</v>
      </c>
      <c r="BE136" s="187">
        <f t="shared" si="14"/>
        <v>0</v>
      </c>
      <c r="BF136" s="187">
        <f t="shared" si="15"/>
        <v>0</v>
      </c>
      <c r="BG136" s="187">
        <f t="shared" si="16"/>
        <v>0</v>
      </c>
      <c r="BH136" s="187">
        <f t="shared" si="17"/>
        <v>0</v>
      </c>
      <c r="BI136" s="187">
        <f t="shared" si="18"/>
        <v>0</v>
      </c>
      <c r="BJ136" s="14" t="s">
        <v>84</v>
      </c>
      <c r="BK136" s="188">
        <f t="shared" si="19"/>
        <v>0</v>
      </c>
      <c r="BL136" s="14" t="s">
        <v>90</v>
      </c>
      <c r="BM136" s="186" t="s">
        <v>164</v>
      </c>
    </row>
    <row r="137" spans="1:65" s="2" customFormat="1" ht="24.25" customHeight="1">
      <c r="A137" s="31"/>
      <c r="B137" s="32"/>
      <c r="C137" s="175" t="s">
        <v>675</v>
      </c>
      <c r="D137" s="175" t="s">
        <v>146</v>
      </c>
      <c r="E137" s="176" t="s">
        <v>1088</v>
      </c>
      <c r="F137" s="177" t="s">
        <v>1089</v>
      </c>
      <c r="G137" s="178" t="s">
        <v>365</v>
      </c>
      <c r="H137" s="180"/>
      <c r="I137" s="180"/>
      <c r="J137" s="179">
        <f t="shared" si="10"/>
        <v>0</v>
      </c>
      <c r="K137" s="181"/>
      <c r="L137" s="36"/>
      <c r="M137" s="182" t="s">
        <v>1</v>
      </c>
      <c r="N137" s="183" t="s">
        <v>41</v>
      </c>
      <c r="O137" s="68"/>
      <c r="P137" s="184">
        <f t="shared" si="11"/>
        <v>0</v>
      </c>
      <c r="Q137" s="184">
        <v>0</v>
      </c>
      <c r="R137" s="184">
        <f t="shared" si="12"/>
        <v>0</v>
      </c>
      <c r="S137" s="184">
        <v>0</v>
      </c>
      <c r="T137" s="184">
        <f t="shared" si="13"/>
        <v>0</v>
      </c>
      <c r="U137" s="185" t="s">
        <v>1</v>
      </c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86" t="s">
        <v>90</v>
      </c>
      <c r="AT137" s="186" t="s">
        <v>146</v>
      </c>
      <c r="AU137" s="186" t="s">
        <v>80</v>
      </c>
      <c r="AY137" s="14" t="s">
        <v>145</v>
      </c>
      <c r="BE137" s="187">
        <f t="shared" si="14"/>
        <v>0</v>
      </c>
      <c r="BF137" s="187">
        <f t="shared" si="15"/>
        <v>0</v>
      </c>
      <c r="BG137" s="187">
        <f t="shared" si="16"/>
        <v>0</v>
      </c>
      <c r="BH137" s="187">
        <f t="shared" si="17"/>
        <v>0</v>
      </c>
      <c r="BI137" s="187">
        <f t="shared" si="18"/>
        <v>0</v>
      </c>
      <c r="BJ137" s="14" t="s">
        <v>84</v>
      </c>
      <c r="BK137" s="188">
        <f t="shared" si="19"/>
        <v>0</v>
      </c>
      <c r="BL137" s="14" t="s">
        <v>90</v>
      </c>
      <c r="BM137" s="186" t="s">
        <v>635</v>
      </c>
    </row>
    <row r="138" spans="1:65" s="11" customFormat="1" ht="25.95" customHeight="1">
      <c r="B138" s="161"/>
      <c r="C138" s="162"/>
      <c r="D138" s="163" t="s">
        <v>74</v>
      </c>
      <c r="E138" s="164" t="s">
        <v>888</v>
      </c>
      <c r="F138" s="164" t="s">
        <v>1</v>
      </c>
      <c r="G138" s="162"/>
      <c r="H138" s="162"/>
      <c r="I138" s="165"/>
      <c r="J138" s="166">
        <f>BK138</f>
        <v>0</v>
      </c>
      <c r="K138" s="162"/>
      <c r="L138" s="167"/>
      <c r="M138" s="168"/>
      <c r="N138" s="169"/>
      <c r="O138" s="169"/>
      <c r="P138" s="170">
        <f>SUM(P139:P151)</f>
        <v>0</v>
      </c>
      <c r="Q138" s="169"/>
      <c r="R138" s="170">
        <f>SUM(R139:R151)</f>
        <v>0</v>
      </c>
      <c r="S138" s="169"/>
      <c r="T138" s="170">
        <f>SUM(T139:T151)</f>
        <v>0</v>
      </c>
      <c r="U138" s="171"/>
      <c r="AR138" s="172" t="s">
        <v>80</v>
      </c>
      <c r="AT138" s="173" t="s">
        <v>74</v>
      </c>
      <c r="AU138" s="173" t="s">
        <v>75</v>
      </c>
      <c r="AY138" s="172" t="s">
        <v>145</v>
      </c>
      <c r="BK138" s="174">
        <f>SUM(BK139:BK151)</f>
        <v>0</v>
      </c>
    </row>
    <row r="139" spans="1:65" s="2" customFormat="1" ht="24.25" customHeight="1">
      <c r="A139" s="31"/>
      <c r="B139" s="32"/>
      <c r="C139" s="175" t="s">
        <v>704</v>
      </c>
      <c r="D139" s="175" t="s">
        <v>146</v>
      </c>
      <c r="E139" s="176" t="s">
        <v>1090</v>
      </c>
      <c r="F139" s="177" t="s">
        <v>1091</v>
      </c>
      <c r="G139" s="178" t="s">
        <v>306</v>
      </c>
      <c r="H139" s="179">
        <v>10</v>
      </c>
      <c r="I139" s="180"/>
      <c r="J139" s="179">
        <f t="shared" ref="J139:J151" si="20">ROUND(I139*H139,3)</f>
        <v>0</v>
      </c>
      <c r="K139" s="181"/>
      <c r="L139" s="36"/>
      <c r="M139" s="182" t="s">
        <v>1</v>
      </c>
      <c r="N139" s="183" t="s">
        <v>41</v>
      </c>
      <c r="O139" s="68"/>
      <c r="P139" s="184">
        <f t="shared" ref="P139:P151" si="21">O139*H139</f>
        <v>0</v>
      </c>
      <c r="Q139" s="184">
        <v>0</v>
      </c>
      <c r="R139" s="184">
        <f t="shared" ref="R139:R151" si="22">Q139*H139</f>
        <v>0</v>
      </c>
      <c r="S139" s="184">
        <v>0</v>
      </c>
      <c r="T139" s="184">
        <f t="shared" ref="T139:T151" si="23">S139*H139</f>
        <v>0</v>
      </c>
      <c r="U139" s="185" t="s">
        <v>1</v>
      </c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86" t="s">
        <v>90</v>
      </c>
      <c r="AT139" s="186" t="s">
        <v>146</v>
      </c>
      <c r="AU139" s="186" t="s">
        <v>80</v>
      </c>
      <c r="AY139" s="14" t="s">
        <v>145</v>
      </c>
      <c r="BE139" s="187">
        <f t="shared" ref="BE139:BE151" si="24">IF(N139="základná",J139,0)</f>
        <v>0</v>
      </c>
      <c r="BF139" s="187">
        <f t="shared" ref="BF139:BF151" si="25">IF(N139="znížená",J139,0)</f>
        <v>0</v>
      </c>
      <c r="BG139" s="187">
        <f t="shared" ref="BG139:BG151" si="26">IF(N139="zákl. prenesená",J139,0)</f>
        <v>0</v>
      </c>
      <c r="BH139" s="187">
        <f t="shared" ref="BH139:BH151" si="27">IF(N139="zníž. prenesená",J139,0)</f>
        <v>0</v>
      </c>
      <c r="BI139" s="187">
        <f t="shared" ref="BI139:BI151" si="28">IF(N139="nulová",J139,0)</f>
        <v>0</v>
      </c>
      <c r="BJ139" s="14" t="s">
        <v>84</v>
      </c>
      <c r="BK139" s="188">
        <f t="shared" ref="BK139:BK151" si="29">ROUND(I139*H139,3)</f>
        <v>0</v>
      </c>
      <c r="BL139" s="14" t="s">
        <v>90</v>
      </c>
      <c r="BM139" s="186" t="s">
        <v>651</v>
      </c>
    </row>
    <row r="140" spans="1:65" s="2" customFormat="1" ht="24.25" customHeight="1">
      <c r="A140" s="31"/>
      <c r="B140" s="32"/>
      <c r="C140" s="175" t="s">
        <v>199</v>
      </c>
      <c r="D140" s="175" t="s">
        <v>146</v>
      </c>
      <c r="E140" s="176" t="s">
        <v>1092</v>
      </c>
      <c r="F140" s="177" t="s">
        <v>1093</v>
      </c>
      <c r="G140" s="178" t="s">
        <v>306</v>
      </c>
      <c r="H140" s="179">
        <v>14</v>
      </c>
      <c r="I140" s="180"/>
      <c r="J140" s="179">
        <f t="shared" si="20"/>
        <v>0</v>
      </c>
      <c r="K140" s="181"/>
      <c r="L140" s="36"/>
      <c r="M140" s="182" t="s">
        <v>1</v>
      </c>
      <c r="N140" s="183" t="s">
        <v>41</v>
      </c>
      <c r="O140" s="68"/>
      <c r="P140" s="184">
        <f t="shared" si="21"/>
        <v>0</v>
      </c>
      <c r="Q140" s="184">
        <v>0</v>
      </c>
      <c r="R140" s="184">
        <f t="shared" si="22"/>
        <v>0</v>
      </c>
      <c r="S140" s="184">
        <v>0</v>
      </c>
      <c r="T140" s="184">
        <f t="shared" si="23"/>
        <v>0</v>
      </c>
      <c r="U140" s="185" t="s">
        <v>1</v>
      </c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86" t="s">
        <v>90</v>
      </c>
      <c r="AT140" s="186" t="s">
        <v>146</v>
      </c>
      <c r="AU140" s="186" t="s">
        <v>80</v>
      </c>
      <c r="AY140" s="14" t="s">
        <v>145</v>
      </c>
      <c r="BE140" s="187">
        <f t="shared" si="24"/>
        <v>0</v>
      </c>
      <c r="BF140" s="187">
        <f t="shared" si="25"/>
        <v>0</v>
      </c>
      <c r="BG140" s="187">
        <f t="shared" si="26"/>
        <v>0</v>
      </c>
      <c r="BH140" s="187">
        <f t="shared" si="27"/>
        <v>0</v>
      </c>
      <c r="BI140" s="187">
        <f t="shared" si="28"/>
        <v>0</v>
      </c>
      <c r="BJ140" s="14" t="s">
        <v>84</v>
      </c>
      <c r="BK140" s="188">
        <f t="shared" si="29"/>
        <v>0</v>
      </c>
      <c r="BL140" s="14" t="s">
        <v>90</v>
      </c>
      <c r="BM140" s="186" t="s">
        <v>638</v>
      </c>
    </row>
    <row r="141" spans="1:65" s="2" customFormat="1" ht="24.25" customHeight="1">
      <c r="A141" s="31"/>
      <c r="B141" s="32"/>
      <c r="C141" s="175" t="s">
        <v>699</v>
      </c>
      <c r="D141" s="175" t="s">
        <v>146</v>
      </c>
      <c r="E141" s="176" t="s">
        <v>1094</v>
      </c>
      <c r="F141" s="177" t="s">
        <v>1095</v>
      </c>
      <c r="G141" s="178" t="s">
        <v>306</v>
      </c>
      <c r="H141" s="179">
        <v>10</v>
      </c>
      <c r="I141" s="180"/>
      <c r="J141" s="179">
        <f t="shared" si="20"/>
        <v>0</v>
      </c>
      <c r="K141" s="181"/>
      <c r="L141" s="36"/>
      <c r="M141" s="182" t="s">
        <v>1</v>
      </c>
      <c r="N141" s="183" t="s">
        <v>41</v>
      </c>
      <c r="O141" s="68"/>
      <c r="P141" s="184">
        <f t="shared" si="21"/>
        <v>0</v>
      </c>
      <c r="Q141" s="184">
        <v>0</v>
      </c>
      <c r="R141" s="184">
        <f t="shared" si="22"/>
        <v>0</v>
      </c>
      <c r="S141" s="184">
        <v>0</v>
      </c>
      <c r="T141" s="184">
        <f t="shared" si="23"/>
        <v>0</v>
      </c>
      <c r="U141" s="185" t="s">
        <v>1</v>
      </c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86" t="s">
        <v>90</v>
      </c>
      <c r="AT141" s="186" t="s">
        <v>146</v>
      </c>
      <c r="AU141" s="186" t="s">
        <v>80</v>
      </c>
      <c r="AY141" s="14" t="s">
        <v>145</v>
      </c>
      <c r="BE141" s="187">
        <f t="shared" si="24"/>
        <v>0</v>
      </c>
      <c r="BF141" s="187">
        <f t="shared" si="25"/>
        <v>0</v>
      </c>
      <c r="BG141" s="187">
        <f t="shared" si="26"/>
        <v>0</v>
      </c>
      <c r="BH141" s="187">
        <f t="shared" si="27"/>
        <v>0</v>
      </c>
      <c r="BI141" s="187">
        <f t="shared" si="28"/>
        <v>0</v>
      </c>
      <c r="BJ141" s="14" t="s">
        <v>84</v>
      </c>
      <c r="BK141" s="188">
        <f t="shared" si="29"/>
        <v>0</v>
      </c>
      <c r="BL141" s="14" t="s">
        <v>90</v>
      </c>
      <c r="BM141" s="186" t="s">
        <v>167</v>
      </c>
    </row>
    <row r="142" spans="1:65" s="2" customFormat="1" ht="24.25" customHeight="1">
      <c r="A142" s="31"/>
      <c r="B142" s="32"/>
      <c r="C142" s="175" t="s">
        <v>657</v>
      </c>
      <c r="D142" s="175" t="s">
        <v>146</v>
      </c>
      <c r="E142" s="176" t="s">
        <v>1096</v>
      </c>
      <c r="F142" s="177" t="s">
        <v>1097</v>
      </c>
      <c r="G142" s="178" t="s">
        <v>306</v>
      </c>
      <c r="H142" s="179">
        <v>44</v>
      </c>
      <c r="I142" s="180"/>
      <c r="J142" s="179">
        <f t="shared" si="20"/>
        <v>0</v>
      </c>
      <c r="K142" s="181"/>
      <c r="L142" s="36"/>
      <c r="M142" s="182" t="s">
        <v>1</v>
      </c>
      <c r="N142" s="183" t="s">
        <v>41</v>
      </c>
      <c r="O142" s="68"/>
      <c r="P142" s="184">
        <f t="shared" si="21"/>
        <v>0</v>
      </c>
      <c r="Q142" s="184">
        <v>0</v>
      </c>
      <c r="R142" s="184">
        <f t="shared" si="22"/>
        <v>0</v>
      </c>
      <c r="S142" s="184">
        <v>0</v>
      </c>
      <c r="T142" s="184">
        <f t="shared" si="23"/>
        <v>0</v>
      </c>
      <c r="U142" s="185" t="s">
        <v>1</v>
      </c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86" t="s">
        <v>90</v>
      </c>
      <c r="AT142" s="186" t="s">
        <v>146</v>
      </c>
      <c r="AU142" s="186" t="s">
        <v>80</v>
      </c>
      <c r="AY142" s="14" t="s">
        <v>145</v>
      </c>
      <c r="BE142" s="187">
        <f t="shared" si="24"/>
        <v>0</v>
      </c>
      <c r="BF142" s="187">
        <f t="shared" si="25"/>
        <v>0</v>
      </c>
      <c r="BG142" s="187">
        <f t="shared" si="26"/>
        <v>0</v>
      </c>
      <c r="BH142" s="187">
        <f t="shared" si="27"/>
        <v>0</v>
      </c>
      <c r="BI142" s="187">
        <f t="shared" si="28"/>
        <v>0</v>
      </c>
      <c r="BJ142" s="14" t="s">
        <v>84</v>
      </c>
      <c r="BK142" s="188">
        <f t="shared" si="29"/>
        <v>0</v>
      </c>
      <c r="BL142" s="14" t="s">
        <v>90</v>
      </c>
      <c r="BM142" s="186" t="s">
        <v>170</v>
      </c>
    </row>
    <row r="143" spans="1:65" s="2" customFormat="1" ht="14.5" customHeight="1">
      <c r="A143" s="31"/>
      <c r="B143" s="32"/>
      <c r="C143" s="175" t="s">
        <v>709</v>
      </c>
      <c r="D143" s="175" t="s">
        <v>146</v>
      </c>
      <c r="E143" s="176" t="s">
        <v>1098</v>
      </c>
      <c r="F143" s="177" t="s">
        <v>1099</v>
      </c>
      <c r="G143" s="178" t="s">
        <v>192</v>
      </c>
      <c r="H143" s="179">
        <v>2</v>
      </c>
      <c r="I143" s="180"/>
      <c r="J143" s="179">
        <f t="shared" si="20"/>
        <v>0</v>
      </c>
      <c r="K143" s="181"/>
      <c r="L143" s="36"/>
      <c r="M143" s="182" t="s">
        <v>1</v>
      </c>
      <c r="N143" s="183" t="s">
        <v>41</v>
      </c>
      <c r="O143" s="68"/>
      <c r="P143" s="184">
        <f t="shared" si="21"/>
        <v>0</v>
      </c>
      <c r="Q143" s="184">
        <v>0</v>
      </c>
      <c r="R143" s="184">
        <f t="shared" si="22"/>
        <v>0</v>
      </c>
      <c r="S143" s="184">
        <v>0</v>
      </c>
      <c r="T143" s="184">
        <f t="shared" si="23"/>
        <v>0</v>
      </c>
      <c r="U143" s="185" t="s">
        <v>1</v>
      </c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86" t="s">
        <v>90</v>
      </c>
      <c r="AT143" s="186" t="s">
        <v>146</v>
      </c>
      <c r="AU143" s="186" t="s">
        <v>80</v>
      </c>
      <c r="AY143" s="14" t="s">
        <v>145</v>
      </c>
      <c r="BE143" s="187">
        <f t="shared" si="24"/>
        <v>0</v>
      </c>
      <c r="BF143" s="187">
        <f t="shared" si="25"/>
        <v>0</v>
      </c>
      <c r="BG143" s="187">
        <f t="shared" si="26"/>
        <v>0</v>
      </c>
      <c r="BH143" s="187">
        <f t="shared" si="27"/>
        <v>0</v>
      </c>
      <c r="BI143" s="187">
        <f t="shared" si="28"/>
        <v>0</v>
      </c>
      <c r="BJ143" s="14" t="s">
        <v>84</v>
      </c>
      <c r="BK143" s="188">
        <f t="shared" si="29"/>
        <v>0</v>
      </c>
      <c r="BL143" s="14" t="s">
        <v>90</v>
      </c>
      <c r="BM143" s="186" t="s">
        <v>173</v>
      </c>
    </row>
    <row r="144" spans="1:65" s="2" customFormat="1" ht="24.25" customHeight="1">
      <c r="A144" s="31"/>
      <c r="B144" s="32"/>
      <c r="C144" s="189" t="s">
        <v>662</v>
      </c>
      <c r="D144" s="189" t="s">
        <v>226</v>
      </c>
      <c r="E144" s="190" t="s">
        <v>1100</v>
      </c>
      <c r="F144" s="191" t="s">
        <v>1101</v>
      </c>
      <c r="G144" s="192" t="s">
        <v>192</v>
      </c>
      <c r="H144" s="193">
        <v>2</v>
      </c>
      <c r="I144" s="194"/>
      <c r="J144" s="193">
        <f t="shared" si="20"/>
        <v>0</v>
      </c>
      <c r="K144" s="195"/>
      <c r="L144" s="196"/>
      <c r="M144" s="197" t="s">
        <v>1</v>
      </c>
      <c r="N144" s="198" t="s">
        <v>41</v>
      </c>
      <c r="O144" s="68"/>
      <c r="P144" s="184">
        <f t="shared" si="21"/>
        <v>0</v>
      </c>
      <c r="Q144" s="184">
        <v>0</v>
      </c>
      <c r="R144" s="184">
        <f t="shared" si="22"/>
        <v>0</v>
      </c>
      <c r="S144" s="184">
        <v>0</v>
      </c>
      <c r="T144" s="184">
        <f t="shared" si="23"/>
        <v>0</v>
      </c>
      <c r="U144" s="185" t="s">
        <v>1</v>
      </c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86" t="s">
        <v>229</v>
      </c>
      <c r="AT144" s="186" t="s">
        <v>226</v>
      </c>
      <c r="AU144" s="186" t="s">
        <v>80</v>
      </c>
      <c r="AY144" s="14" t="s">
        <v>145</v>
      </c>
      <c r="BE144" s="187">
        <f t="shared" si="24"/>
        <v>0</v>
      </c>
      <c r="BF144" s="187">
        <f t="shared" si="25"/>
        <v>0</v>
      </c>
      <c r="BG144" s="187">
        <f t="shared" si="26"/>
        <v>0</v>
      </c>
      <c r="BH144" s="187">
        <f t="shared" si="27"/>
        <v>0</v>
      </c>
      <c r="BI144" s="187">
        <f t="shared" si="28"/>
        <v>0</v>
      </c>
      <c r="BJ144" s="14" t="s">
        <v>84</v>
      </c>
      <c r="BK144" s="188">
        <f t="shared" si="29"/>
        <v>0</v>
      </c>
      <c r="BL144" s="14" t="s">
        <v>90</v>
      </c>
      <c r="BM144" s="186" t="s">
        <v>7</v>
      </c>
    </row>
    <row r="145" spans="1:65" s="2" customFormat="1" ht="24.25" customHeight="1">
      <c r="A145" s="31"/>
      <c r="B145" s="32"/>
      <c r="C145" s="175" t="s">
        <v>668</v>
      </c>
      <c r="D145" s="175" t="s">
        <v>146</v>
      </c>
      <c r="E145" s="176" t="s">
        <v>1102</v>
      </c>
      <c r="F145" s="177" t="s">
        <v>1103</v>
      </c>
      <c r="G145" s="178" t="s">
        <v>192</v>
      </c>
      <c r="H145" s="179">
        <v>17</v>
      </c>
      <c r="I145" s="180"/>
      <c r="J145" s="179">
        <f t="shared" si="20"/>
        <v>0</v>
      </c>
      <c r="K145" s="181"/>
      <c r="L145" s="36"/>
      <c r="M145" s="182" t="s">
        <v>1</v>
      </c>
      <c r="N145" s="183" t="s">
        <v>41</v>
      </c>
      <c r="O145" s="68"/>
      <c r="P145" s="184">
        <f t="shared" si="21"/>
        <v>0</v>
      </c>
      <c r="Q145" s="184">
        <v>0</v>
      </c>
      <c r="R145" s="184">
        <f t="shared" si="22"/>
        <v>0</v>
      </c>
      <c r="S145" s="184">
        <v>0</v>
      </c>
      <c r="T145" s="184">
        <f t="shared" si="23"/>
        <v>0</v>
      </c>
      <c r="U145" s="185" t="s">
        <v>1</v>
      </c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86" t="s">
        <v>90</v>
      </c>
      <c r="AT145" s="186" t="s">
        <v>146</v>
      </c>
      <c r="AU145" s="186" t="s">
        <v>80</v>
      </c>
      <c r="AY145" s="14" t="s">
        <v>145</v>
      </c>
      <c r="BE145" s="187">
        <f t="shared" si="24"/>
        <v>0</v>
      </c>
      <c r="BF145" s="187">
        <f t="shared" si="25"/>
        <v>0</v>
      </c>
      <c r="BG145" s="187">
        <f t="shared" si="26"/>
        <v>0</v>
      </c>
      <c r="BH145" s="187">
        <f t="shared" si="27"/>
        <v>0</v>
      </c>
      <c r="BI145" s="187">
        <f t="shared" si="28"/>
        <v>0</v>
      </c>
      <c r="BJ145" s="14" t="s">
        <v>84</v>
      </c>
      <c r="BK145" s="188">
        <f t="shared" si="29"/>
        <v>0</v>
      </c>
      <c r="BL145" s="14" t="s">
        <v>90</v>
      </c>
      <c r="BM145" s="186" t="s">
        <v>669</v>
      </c>
    </row>
    <row r="146" spans="1:65" s="2" customFormat="1" ht="24.25" customHeight="1">
      <c r="A146" s="31"/>
      <c r="B146" s="32"/>
      <c r="C146" s="175" t="s">
        <v>729</v>
      </c>
      <c r="D146" s="175" t="s">
        <v>146</v>
      </c>
      <c r="E146" s="176" t="s">
        <v>1104</v>
      </c>
      <c r="F146" s="177" t="s">
        <v>1105</v>
      </c>
      <c r="G146" s="178" t="s">
        <v>192</v>
      </c>
      <c r="H146" s="179">
        <v>8</v>
      </c>
      <c r="I146" s="180"/>
      <c r="J146" s="179">
        <f t="shared" si="20"/>
        <v>0</v>
      </c>
      <c r="K146" s="181"/>
      <c r="L146" s="36"/>
      <c r="M146" s="182" t="s">
        <v>1</v>
      </c>
      <c r="N146" s="183" t="s">
        <v>41</v>
      </c>
      <c r="O146" s="68"/>
      <c r="P146" s="184">
        <f t="shared" si="21"/>
        <v>0</v>
      </c>
      <c r="Q146" s="184">
        <v>0</v>
      </c>
      <c r="R146" s="184">
        <f t="shared" si="22"/>
        <v>0</v>
      </c>
      <c r="S146" s="184">
        <v>0</v>
      </c>
      <c r="T146" s="184">
        <f t="shared" si="23"/>
        <v>0</v>
      </c>
      <c r="U146" s="185" t="s">
        <v>1</v>
      </c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86" t="s">
        <v>90</v>
      </c>
      <c r="AT146" s="186" t="s">
        <v>146</v>
      </c>
      <c r="AU146" s="186" t="s">
        <v>80</v>
      </c>
      <c r="AY146" s="14" t="s">
        <v>145</v>
      </c>
      <c r="BE146" s="187">
        <f t="shared" si="24"/>
        <v>0</v>
      </c>
      <c r="BF146" s="187">
        <f t="shared" si="25"/>
        <v>0</v>
      </c>
      <c r="BG146" s="187">
        <f t="shared" si="26"/>
        <v>0</v>
      </c>
      <c r="BH146" s="187">
        <f t="shared" si="27"/>
        <v>0</v>
      </c>
      <c r="BI146" s="187">
        <f t="shared" si="28"/>
        <v>0</v>
      </c>
      <c r="BJ146" s="14" t="s">
        <v>84</v>
      </c>
      <c r="BK146" s="188">
        <f t="shared" si="29"/>
        <v>0</v>
      </c>
      <c r="BL146" s="14" t="s">
        <v>90</v>
      </c>
      <c r="BM146" s="186" t="s">
        <v>180</v>
      </c>
    </row>
    <row r="147" spans="1:65" s="2" customFormat="1" ht="14.5" customHeight="1">
      <c r="A147" s="31"/>
      <c r="B147" s="32"/>
      <c r="C147" s="175" t="s">
        <v>715</v>
      </c>
      <c r="D147" s="175" t="s">
        <v>146</v>
      </c>
      <c r="E147" s="176" t="s">
        <v>1106</v>
      </c>
      <c r="F147" s="177" t="s">
        <v>1107</v>
      </c>
      <c r="G147" s="178" t="s">
        <v>192</v>
      </c>
      <c r="H147" s="179">
        <v>2</v>
      </c>
      <c r="I147" s="180"/>
      <c r="J147" s="179">
        <f t="shared" si="20"/>
        <v>0</v>
      </c>
      <c r="K147" s="181"/>
      <c r="L147" s="36"/>
      <c r="M147" s="182" t="s">
        <v>1</v>
      </c>
      <c r="N147" s="183" t="s">
        <v>41</v>
      </c>
      <c r="O147" s="68"/>
      <c r="P147" s="184">
        <f t="shared" si="21"/>
        <v>0</v>
      </c>
      <c r="Q147" s="184">
        <v>0</v>
      </c>
      <c r="R147" s="184">
        <f t="shared" si="22"/>
        <v>0</v>
      </c>
      <c r="S147" s="184">
        <v>0</v>
      </c>
      <c r="T147" s="184">
        <f t="shared" si="23"/>
        <v>0</v>
      </c>
      <c r="U147" s="185" t="s">
        <v>1</v>
      </c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86" t="s">
        <v>90</v>
      </c>
      <c r="AT147" s="186" t="s">
        <v>146</v>
      </c>
      <c r="AU147" s="186" t="s">
        <v>80</v>
      </c>
      <c r="AY147" s="14" t="s">
        <v>145</v>
      </c>
      <c r="BE147" s="187">
        <f t="shared" si="24"/>
        <v>0</v>
      </c>
      <c r="BF147" s="187">
        <f t="shared" si="25"/>
        <v>0</v>
      </c>
      <c r="BG147" s="187">
        <f t="shared" si="26"/>
        <v>0</v>
      </c>
      <c r="BH147" s="187">
        <f t="shared" si="27"/>
        <v>0</v>
      </c>
      <c r="BI147" s="187">
        <f t="shared" si="28"/>
        <v>0</v>
      </c>
      <c r="BJ147" s="14" t="s">
        <v>84</v>
      </c>
      <c r="BK147" s="188">
        <f t="shared" si="29"/>
        <v>0</v>
      </c>
      <c r="BL147" s="14" t="s">
        <v>90</v>
      </c>
      <c r="BM147" s="186" t="s">
        <v>183</v>
      </c>
    </row>
    <row r="148" spans="1:65" s="2" customFormat="1" ht="14.5" customHeight="1">
      <c r="A148" s="31"/>
      <c r="B148" s="32"/>
      <c r="C148" s="175" t="s">
        <v>672</v>
      </c>
      <c r="D148" s="175" t="s">
        <v>146</v>
      </c>
      <c r="E148" s="176" t="s">
        <v>1108</v>
      </c>
      <c r="F148" s="177" t="s">
        <v>1109</v>
      </c>
      <c r="G148" s="178" t="s">
        <v>192</v>
      </c>
      <c r="H148" s="179">
        <v>3</v>
      </c>
      <c r="I148" s="180"/>
      <c r="J148" s="179">
        <f t="shared" si="20"/>
        <v>0</v>
      </c>
      <c r="K148" s="181"/>
      <c r="L148" s="36"/>
      <c r="M148" s="182" t="s">
        <v>1</v>
      </c>
      <c r="N148" s="183" t="s">
        <v>41</v>
      </c>
      <c r="O148" s="68"/>
      <c r="P148" s="184">
        <f t="shared" si="21"/>
        <v>0</v>
      </c>
      <c r="Q148" s="184">
        <v>0</v>
      </c>
      <c r="R148" s="184">
        <f t="shared" si="22"/>
        <v>0</v>
      </c>
      <c r="S148" s="184">
        <v>0</v>
      </c>
      <c r="T148" s="184">
        <f t="shared" si="23"/>
        <v>0</v>
      </c>
      <c r="U148" s="185" t="s">
        <v>1</v>
      </c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86" t="s">
        <v>90</v>
      </c>
      <c r="AT148" s="186" t="s">
        <v>146</v>
      </c>
      <c r="AU148" s="186" t="s">
        <v>80</v>
      </c>
      <c r="AY148" s="14" t="s">
        <v>145</v>
      </c>
      <c r="BE148" s="187">
        <f t="shared" si="24"/>
        <v>0</v>
      </c>
      <c r="BF148" s="187">
        <f t="shared" si="25"/>
        <v>0</v>
      </c>
      <c r="BG148" s="187">
        <f t="shared" si="26"/>
        <v>0</v>
      </c>
      <c r="BH148" s="187">
        <f t="shared" si="27"/>
        <v>0</v>
      </c>
      <c r="BI148" s="187">
        <f t="shared" si="28"/>
        <v>0</v>
      </c>
      <c r="BJ148" s="14" t="s">
        <v>84</v>
      </c>
      <c r="BK148" s="188">
        <f t="shared" si="29"/>
        <v>0</v>
      </c>
      <c r="BL148" s="14" t="s">
        <v>90</v>
      </c>
      <c r="BM148" s="186" t="s">
        <v>186</v>
      </c>
    </row>
    <row r="149" spans="1:65" s="2" customFormat="1" ht="24.25" customHeight="1">
      <c r="A149" s="31"/>
      <c r="B149" s="32"/>
      <c r="C149" s="189" t="s">
        <v>735</v>
      </c>
      <c r="D149" s="189" t="s">
        <v>226</v>
      </c>
      <c r="E149" s="190" t="s">
        <v>1110</v>
      </c>
      <c r="F149" s="191" t="s">
        <v>1111</v>
      </c>
      <c r="G149" s="192" t="s">
        <v>192</v>
      </c>
      <c r="H149" s="193">
        <v>3</v>
      </c>
      <c r="I149" s="194"/>
      <c r="J149" s="193">
        <f t="shared" si="20"/>
        <v>0</v>
      </c>
      <c r="K149" s="195"/>
      <c r="L149" s="196"/>
      <c r="M149" s="197" t="s">
        <v>1</v>
      </c>
      <c r="N149" s="198" t="s">
        <v>41</v>
      </c>
      <c r="O149" s="68"/>
      <c r="P149" s="184">
        <f t="shared" si="21"/>
        <v>0</v>
      </c>
      <c r="Q149" s="184">
        <v>0</v>
      </c>
      <c r="R149" s="184">
        <f t="shared" si="22"/>
        <v>0</v>
      </c>
      <c r="S149" s="184">
        <v>0</v>
      </c>
      <c r="T149" s="184">
        <f t="shared" si="23"/>
        <v>0</v>
      </c>
      <c r="U149" s="185" t="s">
        <v>1</v>
      </c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86" t="s">
        <v>229</v>
      </c>
      <c r="AT149" s="186" t="s">
        <v>226</v>
      </c>
      <c r="AU149" s="186" t="s">
        <v>80</v>
      </c>
      <c r="AY149" s="14" t="s">
        <v>145</v>
      </c>
      <c r="BE149" s="187">
        <f t="shared" si="24"/>
        <v>0</v>
      </c>
      <c r="BF149" s="187">
        <f t="shared" si="25"/>
        <v>0</v>
      </c>
      <c r="BG149" s="187">
        <f t="shared" si="26"/>
        <v>0</v>
      </c>
      <c r="BH149" s="187">
        <f t="shared" si="27"/>
        <v>0</v>
      </c>
      <c r="BI149" s="187">
        <f t="shared" si="28"/>
        <v>0</v>
      </c>
      <c r="BJ149" s="14" t="s">
        <v>84</v>
      </c>
      <c r="BK149" s="188">
        <f t="shared" si="29"/>
        <v>0</v>
      </c>
      <c r="BL149" s="14" t="s">
        <v>90</v>
      </c>
      <c r="BM149" s="186" t="s">
        <v>681</v>
      </c>
    </row>
    <row r="150" spans="1:65" s="2" customFormat="1" ht="24.25" customHeight="1">
      <c r="A150" s="31"/>
      <c r="B150" s="32"/>
      <c r="C150" s="175" t="s">
        <v>665</v>
      </c>
      <c r="D150" s="175" t="s">
        <v>146</v>
      </c>
      <c r="E150" s="176" t="s">
        <v>1112</v>
      </c>
      <c r="F150" s="177" t="s">
        <v>1113</v>
      </c>
      <c r="G150" s="178" t="s">
        <v>306</v>
      </c>
      <c r="H150" s="179">
        <v>94</v>
      </c>
      <c r="I150" s="180"/>
      <c r="J150" s="179">
        <f t="shared" si="20"/>
        <v>0</v>
      </c>
      <c r="K150" s="181"/>
      <c r="L150" s="36"/>
      <c r="M150" s="182" t="s">
        <v>1</v>
      </c>
      <c r="N150" s="183" t="s">
        <v>41</v>
      </c>
      <c r="O150" s="68"/>
      <c r="P150" s="184">
        <f t="shared" si="21"/>
        <v>0</v>
      </c>
      <c r="Q150" s="184">
        <v>0</v>
      </c>
      <c r="R150" s="184">
        <f t="shared" si="22"/>
        <v>0</v>
      </c>
      <c r="S150" s="184">
        <v>0</v>
      </c>
      <c r="T150" s="184">
        <f t="shared" si="23"/>
        <v>0</v>
      </c>
      <c r="U150" s="185" t="s">
        <v>1</v>
      </c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86" t="s">
        <v>90</v>
      </c>
      <c r="AT150" s="186" t="s">
        <v>146</v>
      </c>
      <c r="AU150" s="186" t="s">
        <v>80</v>
      </c>
      <c r="AY150" s="14" t="s">
        <v>145</v>
      </c>
      <c r="BE150" s="187">
        <f t="shared" si="24"/>
        <v>0</v>
      </c>
      <c r="BF150" s="187">
        <f t="shared" si="25"/>
        <v>0</v>
      </c>
      <c r="BG150" s="187">
        <f t="shared" si="26"/>
        <v>0</v>
      </c>
      <c r="BH150" s="187">
        <f t="shared" si="27"/>
        <v>0</v>
      </c>
      <c r="BI150" s="187">
        <f t="shared" si="28"/>
        <v>0</v>
      </c>
      <c r="BJ150" s="14" t="s">
        <v>84</v>
      </c>
      <c r="BK150" s="188">
        <f t="shared" si="29"/>
        <v>0</v>
      </c>
      <c r="BL150" s="14" t="s">
        <v>90</v>
      </c>
      <c r="BM150" s="186" t="s">
        <v>189</v>
      </c>
    </row>
    <row r="151" spans="1:65" s="2" customFormat="1" ht="24.25" customHeight="1">
      <c r="A151" s="31"/>
      <c r="B151" s="32"/>
      <c r="C151" s="175" t="s">
        <v>722</v>
      </c>
      <c r="D151" s="175" t="s">
        <v>146</v>
      </c>
      <c r="E151" s="176" t="s">
        <v>1114</v>
      </c>
      <c r="F151" s="177" t="s">
        <v>1115</v>
      </c>
      <c r="G151" s="178" t="s">
        <v>365</v>
      </c>
      <c r="H151" s="180"/>
      <c r="I151" s="180"/>
      <c r="J151" s="179">
        <f t="shared" si="20"/>
        <v>0</v>
      </c>
      <c r="K151" s="181"/>
      <c r="L151" s="36"/>
      <c r="M151" s="182" t="s">
        <v>1</v>
      </c>
      <c r="N151" s="183" t="s">
        <v>41</v>
      </c>
      <c r="O151" s="68"/>
      <c r="P151" s="184">
        <f t="shared" si="21"/>
        <v>0</v>
      </c>
      <c r="Q151" s="184">
        <v>0</v>
      </c>
      <c r="R151" s="184">
        <f t="shared" si="22"/>
        <v>0</v>
      </c>
      <c r="S151" s="184">
        <v>0</v>
      </c>
      <c r="T151" s="184">
        <f t="shared" si="23"/>
        <v>0</v>
      </c>
      <c r="U151" s="185" t="s">
        <v>1</v>
      </c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86" t="s">
        <v>90</v>
      </c>
      <c r="AT151" s="186" t="s">
        <v>146</v>
      </c>
      <c r="AU151" s="186" t="s">
        <v>80</v>
      </c>
      <c r="AY151" s="14" t="s">
        <v>145</v>
      </c>
      <c r="BE151" s="187">
        <f t="shared" si="24"/>
        <v>0</v>
      </c>
      <c r="BF151" s="187">
        <f t="shared" si="25"/>
        <v>0</v>
      </c>
      <c r="BG151" s="187">
        <f t="shared" si="26"/>
        <v>0</v>
      </c>
      <c r="BH151" s="187">
        <f t="shared" si="27"/>
        <v>0</v>
      </c>
      <c r="BI151" s="187">
        <f t="shared" si="28"/>
        <v>0</v>
      </c>
      <c r="BJ151" s="14" t="s">
        <v>84</v>
      </c>
      <c r="BK151" s="188">
        <f t="shared" si="29"/>
        <v>0</v>
      </c>
      <c r="BL151" s="14" t="s">
        <v>90</v>
      </c>
      <c r="BM151" s="186" t="s">
        <v>193</v>
      </c>
    </row>
    <row r="152" spans="1:65" s="11" customFormat="1" ht="25.95" customHeight="1">
      <c r="B152" s="161"/>
      <c r="C152" s="162"/>
      <c r="D152" s="163" t="s">
        <v>74</v>
      </c>
      <c r="E152" s="164" t="s">
        <v>888</v>
      </c>
      <c r="F152" s="164" t="s">
        <v>1</v>
      </c>
      <c r="G152" s="162"/>
      <c r="H152" s="162"/>
      <c r="I152" s="165"/>
      <c r="J152" s="166">
        <f>BK152</f>
        <v>0</v>
      </c>
      <c r="K152" s="162"/>
      <c r="L152" s="167"/>
      <c r="M152" s="168"/>
      <c r="N152" s="169"/>
      <c r="O152" s="169"/>
      <c r="P152" s="170">
        <f>SUM(P153:P168)</f>
        <v>0</v>
      </c>
      <c r="Q152" s="169"/>
      <c r="R152" s="170">
        <f>SUM(R153:R168)</f>
        <v>0</v>
      </c>
      <c r="S152" s="169"/>
      <c r="T152" s="170">
        <f>SUM(T153:T168)</f>
        <v>0</v>
      </c>
      <c r="U152" s="171"/>
      <c r="AR152" s="172" t="s">
        <v>80</v>
      </c>
      <c r="AT152" s="173" t="s">
        <v>74</v>
      </c>
      <c r="AU152" s="173" t="s">
        <v>75</v>
      </c>
      <c r="AY152" s="172" t="s">
        <v>145</v>
      </c>
      <c r="BK152" s="174">
        <f>SUM(BK153:BK168)</f>
        <v>0</v>
      </c>
    </row>
    <row r="153" spans="1:65" s="2" customFormat="1" ht="14.5" customHeight="1">
      <c r="A153" s="31"/>
      <c r="B153" s="32"/>
      <c r="C153" s="175" t="s">
        <v>196</v>
      </c>
      <c r="D153" s="175" t="s">
        <v>146</v>
      </c>
      <c r="E153" s="176" t="s">
        <v>1116</v>
      </c>
      <c r="F153" s="177" t="s">
        <v>1117</v>
      </c>
      <c r="G153" s="178" t="s">
        <v>306</v>
      </c>
      <c r="H153" s="179">
        <v>7</v>
      </c>
      <c r="I153" s="180"/>
      <c r="J153" s="179">
        <f t="shared" ref="J153:J168" si="30">ROUND(I153*H153,3)</f>
        <v>0</v>
      </c>
      <c r="K153" s="181"/>
      <c r="L153" s="36"/>
      <c r="M153" s="182" t="s">
        <v>1</v>
      </c>
      <c r="N153" s="183" t="s">
        <v>41</v>
      </c>
      <c r="O153" s="68"/>
      <c r="P153" s="184">
        <f t="shared" ref="P153:P168" si="31">O153*H153</f>
        <v>0</v>
      </c>
      <c r="Q153" s="184">
        <v>0</v>
      </c>
      <c r="R153" s="184">
        <f t="shared" ref="R153:R168" si="32">Q153*H153</f>
        <v>0</v>
      </c>
      <c r="S153" s="184">
        <v>0</v>
      </c>
      <c r="T153" s="184">
        <f t="shared" ref="T153:T168" si="33">S153*H153</f>
        <v>0</v>
      </c>
      <c r="U153" s="185" t="s">
        <v>1</v>
      </c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86" t="s">
        <v>90</v>
      </c>
      <c r="AT153" s="186" t="s">
        <v>146</v>
      </c>
      <c r="AU153" s="186" t="s">
        <v>80</v>
      </c>
      <c r="AY153" s="14" t="s">
        <v>145</v>
      </c>
      <c r="BE153" s="187">
        <f t="shared" ref="BE153:BE168" si="34">IF(N153="základná",J153,0)</f>
        <v>0</v>
      </c>
      <c r="BF153" s="187">
        <f t="shared" ref="BF153:BF168" si="35">IF(N153="znížená",J153,0)</f>
        <v>0</v>
      </c>
      <c r="BG153" s="187">
        <f t="shared" ref="BG153:BG168" si="36">IF(N153="zákl. prenesená",J153,0)</f>
        <v>0</v>
      </c>
      <c r="BH153" s="187">
        <f t="shared" ref="BH153:BH168" si="37">IF(N153="zníž. prenesená",J153,0)</f>
        <v>0</v>
      </c>
      <c r="BI153" s="187">
        <f t="shared" ref="BI153:BI168" si="38">IF(N153="nulová",J153,0)</f>
        <v>0</v>
      </c>
      <c r="BJ153" s="14" t="s">
        <v>84</v>
      </c>
      <c r="BK153" s="188">
        <f t="shared" ref="BK153:BK168" si="39">ROUND(I153*H153,3)</f>
        <v>0</v>
      </c>
      <c r="BL153" s="14" t="s">
        <v>90</v>
      </c>
      <c r="BM153" s="186" t="s">
        <v>196</v>
      </c>
    </row>
    <row r="154" spans="1:65" s="2" customFormat="1" ht="14.5" customHeight="1">
      <c r="A154" s="31"/>
      <c r="B154" s="32"/>
      <c r="C154" s="175" t="s">
        <v>99</v>
      </c>
      <c r="D154" s="175" t="s">
        <v>146</v>
      </c>
      <c r="E154" s="176" t="s">
        <v>930</v>
      </c>
      <c r="F154" s="177" t="s">
        <v>1118</v>
      </c>
      <c r="G154" s="178" t="s">
        <v>306</v>
      </c>
      <c r="H154" s="179">
        <v>70</v>
      </c>
      <c r="I154" s="180"/>
      <c r="J154" s="179">
        <f t="shared" si="30"/>
        <v>0</v>
      </c>
      <c r="K154" s="181"/>
      <c r="L154" s="36"/>
      <c r="M154" s="182" t="s">
        <v>1</v>
      </c>
      <c r="N154" s="183" t="s">
        <v>41</v>
      </c>
      <c r="O154" s="68"/>
      <c r="P154" s="184">
        <f t="shared" si="31"/>
        <v>0</v>
      </c>
      <c r="Q154" s="184">
        <v>0</v>
      </c>
      <c r="R154" s="184">
        <f t="shared" si="32"/>
        <v>0</v>
      </c>
      <c r="S154" s="184">
        <v>0</v>
      </c>
      <c r="T154" s="184">
        <f t="shared" si="33"/>
        <v>0</v>
      </c>
      <c r="U154" s="185" t="s">
        <v>1</v>
      </c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86" t="s">
        <v>90</v>
      </c>
      <c r="AT154" s="186" t="s">
        <v>146</v>
      </c>
      <c r="AU154" s="186" t="s">
        <v>80</v>
      </c>
      <c r="AY154" s="14" t="s">
        <v>145</v>
      </c>
      <c r="BE154" s="187">
        <f t="shared" si="34"/>
        <v>0</v>
      </c>
      <c r="BF154" s="187">
        <f t="shared" si="35"/>
        <v>0</v>
      </c>
      <c r="BG154" s="187">
        <f t="shared" si="36"/>
        <v>0</v>
      </c>
      <c r="BH154" s="187">
        <f t="shared" si="37"/>
        <v>0</v>
      </c>
      <c r="BI154" s="187">
        <f t="shared" si="38"/>
        <v>0</v>
      </c>
      <c r="BJ154" s="14" t="s">
        <v>84</v>
      </c>
      <c r="BK154" s="188">
        <f t="shared" si="39"/>
        <v>0</v>
      </c>
      <c r="BL154" s="14" t="s">
        <v>90</v>
      </c>
      <c r="BM154" s="186" t="s">
        <v>694</v>
      </c>
    </row>
    <row r="155" spans="1:65" s="2" customFormat="1" ht="14.5" customHeight="1">
      <c r="A155" s="31"/>
      <c r="B155" s="32"/>
      <c r="C155" s="175" t="s">
        <v>7</v>
      </c>
      <c r="D155" s="175" t="s">
        <v>146</v>
      </c>
      <c r="E155" s="176" t="s">
        <v>1001</v>
      </c>
      <c r="F155" s="177" t="s">
        <v>1119</v>
      </c>
      <c r="G155" s="178" t="s">
        <v>306</v>
      </c>
      <c r="H155" s="179">
        <v>60</v>
      </c>
      <c r="I155" s="180"/>
      <c r="J155" s="179">
        <f t="shared" si="30"/>
        <v>0</v>
      </c>
      <c r="K155" s="181"/>
      <c r="L155" s="36"/>
      <c r="M155" s="182" t="s">
        <v>1</v>
      </c>
      <c r="N155" s="183" t="s">
        <v>41</v>
      </c>
      <c r="O155" s="68"/>
      <c r="P155" s="184">
        <f t="shared" si="31"/>
        <v>0</v>
      </c>
      <c r="Q155" s="184">
        <v>0</v>
      </c>
      <c r="R155" s="184">
        <f t="shared" si="32"/>
        <v>0</v>
      </c>
      <c r="S155" s="184">
        <v>0</v>
      </c>
      <c r="T155" s="184">
        <f t="shared" si="33"/>
        <v>0</v>
      </c>
      <c r="U155" s="185" t="s">
        <v>1</v>
      </c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86" t="s">
        <v>90</v>
      </c>
      <c r="AT155" s="186" t="s">
        <v>146</v>
      </c>
      <c r="AU155" s="186" t="s">
        <v>80</v>
      </c>
      <c r="AY155" s="14" t="s">
        <v>145</v>
      </c>
      <c r="BE155" s="187">
        <f t="shared" si="34"/>
        <v>0</v>
      </c>
      <c r="BF155" s="187">
        <f t="shared" si="35"/>
        <v>0</v>
      </c>
      <c r="BG155" s="187">
        <f t="shared" si="36"/>
        <v>0</v>
      </c>
      <c r="BH155" s="187">
        <f t="shared" si="37"/>
        <v>0</v>
      </c>
      <c r="BI155" s="187">
        <f t="shared" si="38"/>
        <v>0</v>
      </c>
      <c r="BJ155" s="14" t="s">
        <v>84</v>
      </c>
      <c r="BK155" s="188">
        <f t="shared" si="39"/>
        <v>0</v>
      </c>
      <c r="BL155" s="14" t="s">
        <v>90</v>
      </c>
      <c r="BM155" s="186" t="s">
        <v>654</v>
      </c>
    </row>
    <row r="156" spans="1:65" s="2" customFormat="1" ht="14.5" customHeight="1">
      <c r="A156" s="31"/>
      <c r="B156" s="32"/>
      <c r="C156" s="175" t="s">
        <v>229</v>
      </c>
      <c r="D156" s="175" t="s">
        <v>146</v>
      </c>
      <c r="E156" s="176" t="s">
        <v>932</v>
      </c>
      <c r="F156" s="177" t="s">
        <v>1120</v>
      </c>
      <c r="G156" s="178" t="s">
        <v>306</v>
      </c>
      <c r="H156" s="179">
        <v>60</v>
      </c>
      <c r="I156" s="180"/>
      <c r="J156" s="179">
        <f t="shared" si="30"/>
        <v>0</v>
      </c>
      <c r="K156" s="181"/>
      <c r="L156" s="36"/>
      <c r="M156" s="182" t="s">
        <v>1</v>
      </c>
      <c r="N156" s="183" t="s">
        <v>41</v>
      </c>
      <c r="O156" s="68"/>
      <c r="P156" s="184">
        <f t="shared" si="31"/>
        <v>0</v>
      </c>
      <c r="Q156" s="184">
        <v>0</v>
      </c>
      <c r="R156" s="184">
        <f t="shared" si="32"/>
        <v>0</v>
      </c>
      <c r="S156" s="184">
        <v>0</v>
      </c>
      <c r="T156" s="184">
        <f t="shared" si="33"/>
        <v>0</v>
      </c>
      <c r="U156" s="185" t="s">
        <v>1</v>
      </c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86" t="s">
        <v>90</v>
      </c>
      <c r="AT156" s="186" t="s">
        <v>146</v>
      </c>
      <c r="AU156" s="186" t="s">
        <v>80</v>
      </c>
      <c r="AY156" s="14" t="s">
        <v>145</v>
      </c>
      <c r="BE156" s="187">
        <f t="shared" si="34"/>
        <v>0</v>
      </c>
      <c r="BF156" s="187">
        <f t="shared" si="35"/>
        <v>0</v>
      </c>
      <c r="BG156" s="187">
        <f t="shared" si="36"/>
        <v>0</v>
      </c>
      <c r="BH156" s="187">
        <f t="shared" si="37"/>
        <v>0</v>
      </c>
      <c r="BI156" s="187">
        <f t="shared" si="38"/>
        <v>0</v>
      </c>
      <c r="BJ156" s="14" t="s">
        <v>84</v>
      </c>
      <c r="BK156" s="188">
        <f t="shared" si="39"/>
        <v>0</v>
      </c>
      <c r="BL156" s="14" t="s">
        <v>90</v>
      </c>
      <c r="BM156" s="186" t="s">
        <v>699</v>
      </c>
    </row>
    <row r="157" spans="1:65" s="2" customFormat="1" ht="14.5" customHeight="1">
      <c r="A157" s="31"/>
      <c r="B157" s="32"/>
      <c r="C157" s="175" t="s">
        <v>721</v>
      </c>
      <c r="D157" s="175" t="s">
        <v>146</v>
      </c>
      <c r="E157" s="176" t="s">
        <v>1121</v>
      </c>
      <c r="F157" s="177" t="s">
        <v>1122</v>
      </c>
      <c r="G157" s="178" t="s">
        <v>306</v>
      </c>
      <c r="H157" s="179">
        <v>25</v>
      </c>
      <c r="I157" s="180"/>
      <c r="J157" s="179">
        <f t="shared" si="30"/>
        <v>0</v>
      </c>
      <c r="K157" s="181"/>
      <c r="L157" s="36"/>
      <c r="M157" s="182" t="s">
        <v>1</v>
      </c>
      <c r="N157" s="183" t="s">
        <v>41</v>
      </c>
      <c r="O157" s="68"/>
      <c r="P157" s="184">
        <f t="shared" si="31"/>
        <v>0</v>
      </c>
      <c r="Q157" s="184">
        <v>0</v>
      </c>
      <c r="R157" s="184">
        <f t="shared" si="32"/>
        <v>0</v>
      </c>
      <c r="S157" s="184">
        <v>0</v>
      </c>
      <c r="T157" s="184">
        <f t="shared" si="33"/>
        <v>0</v>
      </c>
      <c r="U157" s="185" t="s">
        <v>1</v>
      </c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86" t="s">
        <v>90</v>
      </c>
      <c r="AT157" s="186" t="s">
        <v>146</v>
      </c>
      <c r="AU157" s="186" t="s">
        <v>80</v>
      </c>
      <c r="AY157" s="14" t="s">
        <v>145</v>
      </c>
      <c r="BE157" s="187">
        <f t="shared" si="34"/>
        <v>0</v>
      </c>
      <c r="BF157" s="187">
        <f t="shared" si="35"/>
        <v>0</v>
      </c>
      <c r="BG157" s="187">
        <f t="shared" si="36"/>
        <v>0</v>
      </c>
      <c r="BH157" s="187">
        <f t="shared" si="37"/>
        <v>0</v>
      </c>
      <c r="BI157" s="187">
        <f t="shared" si="38"/>
        <v>0</v>
      </c>
      <c r="BJ157" s="14" t="s">
        <v>84</v>
      </c>
      <c r="BK157" s="188">
        <f t="shared" si="39"/>
        <v>0</v>
      </c>
      <c r="BL157" s="14" t="s">
        <v>90</v>
      </c>
      <c r="BM157" s="186" t="s">
        <v>657</v>
      </c>
    </row>
    <row r="158" spans="1:65" s="2" customFormat="1" ht="14.5" customHeight="1">
      <c r="A158" s="31"/>
      <c r="B158" s="32"/>
      <c r="C158" s="175" t="s">
        <v>669</v>
      </c>
      <c r="D158" s="175" t="s">
        <v>146</v>
      </c>
      <c r="E158" s="176" t="s">
        <v>1123</v>
      </c>
      <c r="F158" s="177" t="s">
        <v>1124</v>
      </c>
      <c r="G158" s="178" t="s">
        <v>192</v>
      </c>
      <c r="H158" s="179">
        <v>32</v>
      </c>
      <c r="I158" s="180"/>
      <c r="J158" s="179">
        <f t="shared" si="30"/>
        <v>0</v>
      </c>
      <c r="K158" s="181"/>
      <c r="L158" s="36"/>
      <c r="M158" s="182" t="s">
        <v>1</v>
      </c>
      <c r="N158" s="183" t="s">
        <v>41</v>
      </c>
      <c r="O158" s="68"/>
      <c r="P158" s="184">
        <f t="shared" si="31"/>
        <v>0</v>
      </c>
      <c r="Q158" s="184">
        <v>0</v>
      </c>
      <c r="R158" s="184">
        <f t="shared" si="32"/>
        <v>0</v>
      </c>
      <c r="S158" s="184">
        <v>0</v>
      </c>
      <c r="T158" s="184">
        <f t="shared" si="33"/>
        <v>0</v>
      </c>
      <c r="U158" s="185" t="s">
        <v>1</v>
      </c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86" t="s">
        <v>90</v>
      </c>
      <c r="AT158" s="186" t="s">
        <v>146</v>
      </c>
      <c r="AU158" s="186" t="s">
        <v>80</v>
      </c>
      <c r="AY158" s="14" t="s">
        <v>145</v>
      </c>
      <c r="BE158" s="187">
        <f t="shared" si="34"/>
        <v>0</v>
      </c>
      <c r="BF158" s="187">
        <f t="shared" si="35"/>
        <v>0</v>
      </c>
      <c r="BG158" s="187">
        <f t="shared" si="36"/>
        <v>0</v>
      </c>
      <c r="BH158" s="187">
        <f t="shared" si="37"/>
        <v>0</v>
      </c>
      <c r="BI158" s="187">
        <f t="shared" si="38"/>
        <v>0</v>
      </c>
      <c r="BJ158" s="14" t="s">
        <v>84</v>
      </c>
      <c r="BK158" s="188">
        <f t="shared" si="39"/>
        <v>0</v>
      </c>
      <c r="BL158" s="14" t="s">
        <v>90</v>
      </c>
      <c r="BM158" s="186" t="s">
        <v>704</v>
      </c>
    </row>
    <row r="159" spans="1:65" s="2" customFormat="1" ht="14.5" customHeight="1">
      <c r="A159" s="31"/>
      <c r="B159" s="32"/>
      <c r="C159" s="175" t="s">
        <v>180</v>
      </c>
      <c r="D159" s="175" t="s">
        <v>146</v>
      </c>
      <c r="E159" s="176" t="s">
        <v>1125</v>
      </c>
      <c r="F159" s="177" t="s">
        <v>1126</v>
      </c>
      <c r="G159" s="178" t="s">
        <v>192</v>
      </c>
      <c r="H159" s="179">
        <v>3</v>
      </c>
      <c r="I159" s="180"/>
      <c r="J159" s="179">
        <f t="shared" si="30"/>
        <v>0</v>
      </c>
      <c r="K159" s="181"/>
      <c r="L159" s="36"/>
      <c r="M159" s="182" t="s">
        <v>1</v>
      </c>
      <c r="N159" s="183" t="s">
        <v>41</v>
      </c>
      <c r="O159" s="68"/>
      <c r="P159" s="184">
        <f t="shared" si="31"/>
        <v>0</v>
      </c>
      <c r="Q159" s="184">
        <v>0</v>
      </c>
      <c r="R159" s="184">
        <f t="shared" si="32"/>
        <v>0</v>
      </c>
      <c r="S159" s="184">
        <v>0</v>
      </c>
      <c r="T159" s="184">
        <f t="shared" si="33"/>
        <v>0</v>
      </c>
      <c r="U159" s="185" t="s">
        <v>1</v>
      </c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86" t="s">
        <v>90</v>
      </c>
      <c r="AT159" s="186" t="s">
        <v>146</v>
      </c>
      <c r="AU159" s="186" t="s">
        <v>80</v>
      </c>
      <c r="AY159" s="14" t="s">
        <v>145</v>
      </c>
      <c r="BE159" s="187">
        <f t="shared" si="34"/>
        <v>0</v>
      </c>
      <c r="BF159" s="187">
        <f t="shared" si="35"/>
        <v>0</v>
      </c>
      <c r="BG159" s="187">
        <f t="shared" si="36"/>
        <v>0</v>
      </c>
      <c r="BH159" s="187">
        <f t="shared" si="37"/>
        <v>0</v>
      </c>
      <c r="BI159" s="187">
        <f t="shared" si="38"/>
        <v>0</v>
      </c>
      <c r="BJ159" s="14" t="s">
        <v>84</v>
      </c>
      <c r="BK159" s="188">
        <f t="shared" si="39"/>
        <v>0</v>
      </c>
      <c r="BL159" s="14" t="s">
        <v>90</v>
      </c>
      <c r="BM159" s="186" t="s">
        <v>199</v>
      </c>
    </row>
    <row r="160" spans="1:65" s="2" customFormat="1" ht="14.5" customHeight="1">
      <c r="A160" s="31"/>
      <c r="B160" s="32"/>
      <c r="C160" s="175" t="s">
        <v>292</v>
      </c>
      <c r="D160" s="175" t="s">
        <v>146</v>
      </c>
      <c r="E160" s="176" t="s">
        <v>946</v>
      </c>
      <c r="F160" s="177" t="s">
        <v>947</v>
      </c>
      <c r="G160" s="178" t="s">
        <v>192</v>
      </c>
      <c r="H160" s="179">
        <v>4</v>
      </c>
      <c r="I160" s="180"/>
      <c r="J160" s="179">
        <f t="shared" si="30"/>
        <v>0</v>
      </c>
      <c r="K160" s="181"/>
      <c r="L160" s="36"/>
      <c r="M160" s="182" t="s">
        <v>1</v>
      </c>
      <c r="N160" s="183" t="s">
        <v>41</v>
      </c>
      <c r="O160" s="68"/>
      <c r="P160" s="184">
        <f t="shared" si="31"/>
        <v>0</v>
      </c>
      <c r="Q160" s="184">
        <v>0</v>
      </c>
      <c r="R160" s="184">
        <f t="shared" si="32"/>
        <v>0</v>
      </c>
      <c r="S160" s="184">
        <v>0</v>
      </c>
      <c r="T160" s="184">
        <f t="shared" si="33"/>
        <v>0</v>
      </c>
      <c r="U160" s="185" t="s">
        <v>1</v>
      </c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86" t="s">
        <v>90</v>
      </c>
      <c r="AT160" s="186" t="s">
        <v>146</v>
      </c>
      <c r="AU160" s="186" t="s">
        <v>80</v>
      </c>
      <c r="AY160" s="14" t="s">
        <v>145</v>
      </c>
      <c r="BE160" s="187">
        <f t="shared" si="34"/>
        <v>0</v>
      </c>
      <c r="BF160" s="187">
        <f t="shared" si="35"/>
        <v>0</v>
      </c>
      <c r="BG160" s="187">
        <f t="shared" si="36"/>
        <v>0</v>
      </c>
      <c r="BH160" s="187">
        <f t="shared" si="37"/>
        <v>0</v>
      </c>
      <c r="BI160" s="187">
        <f t="shared" si="38"/>
        <v>0</v>
      </c>
      <c r="BJ160" s="14" t="s">
        <v>84</v>
      </c>
      <c r="BK160" s="188">
        <f t="shared" si="39"/>
        <v>0</v>
      </c>
      <c r="BL160" s="14" t="s">
        <v>90</v>
      </c>
      <c r="BM160" s="186" t="s">
        <v>709</v>
      </c>
    </row>
    <row r="161" spans="1:65" s="2" customFormat="1" ht="14.5" customHeight="1">
      <c r="A161" s="31"/>
      <c r="B161" s="32"/>
      <c r="C161" s="189" t="s">
        <v>625</v>
      </c>
      <c r="D161" s="189" t="s">
        <v>226</v>
      </c>
      <c r="E161" s="190" t="s">
        <v>948</v>
      </c>
      <c r="F161" s="191" t="s">
        <v>1127</v>
      </c>
      <c r="G161" s="192" t="s">
        <v>192</v>
      </c>
      <c r="H161" s="193">
        <v>4</v>
      </c>
      <c r="I161" s="194"/>
      <c r="J161" s="193">
        <f t="shared" si="30"/>
        <v>0</v>
      </c>
      <c r="K161" s="195"/>
      <c r="L161" s="196"/>
      <c r="M161" s="197" t="s">
        <v>1</v>
      </c>
      <c r="N161" s="198" t="s">
        <v>41</v>
      </c>
      <c r="O161" s="68"/>
      <c r="P161" s="184">
        <f t="shared" si="31"/>
        <v>0</v>
      </c>
      <c r="Q161" s="184">
        <v>0</v>
      </c>
      <c r="R161" s="184">
        <f t="shared" si="32"/>
        <v>0</v>
      </c>
      <c r="S161" s="184">
        <v>0</v>
      </c>
      <c r="T161" s="184">
        <f t="shared" si="33"/>
        <v>0</v>
      </c>
      <c r="U161" s="185" t="s">
        <v>1</v>
      </c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186" t="s">
        <v>229</v>
      </c>
      <c r="AT161" s="186" t="s">
        <v>226</v>
      </c>
      <c r="AU161" s="186" t="s">
        <v>80</v>
      </c>
      <c r="AY161" s="14" t="s">
        <v>145</v>
      </c>
      <c r="BE161" s="187">
        <f t="shared" si="34"/>
        <v>0</v>
      </c>
      <c r="BF161" s="187">
        <f t="shared" si="35"/>
        <v>0</v>
      </c>
      <c r="BG161" s="187">
        <f t="shared" si="36"/>
        <v>0</v>
      </c>
      <c r="BH161" s="187">
        <f t="shared" si="37"/>
        <v>0</v>
      </c>
      <c r="BI161" s="187">
        <f t="shared" si="38"/>
        <v>0</v>
      </c>
      <c r="BJ161" s="14" t="s">
        <v>84</v>
      </c>
      <c r="BK161" s="188">
        <f t="shared" si="39"/>
        <v>0</v>
      </c>
      <c r="BL161" s="14" t="s">
        <v>90</v>
      </c>
      <c r="BM161" s="186" t="s">
        <v>662</v>
      </c>
    </row>
    <row r="162" spans="1:65" s="2" customFormat="1" ht="14.5" customHeight="1">
      <c r="A162" s="31"/>
      <c r="B162" s="32"/>
      <c r="C162" s="175" t="s">
        <v>157</v>
      </c>
      <c r="D162" s="175" t="s">
        <v>146</v>
      </c>
      <c r="E162" s="176" t="s">
        <v>958</v>
      </c>
      <c r="F162" s="177" t="s">
        <v>959</v>
      </c>
      <c r="G162" s="178" t="s">
        <v>192</v>
      </c>
      <c r="H162" s="179">
        <v>2</v>
      </c>
      <c r="I162" s="180"/>
      <c r="J162" s="179">
        <f t="shared" si="30"/>
        <v>0</v>
      </c>
      <c r="K162" s="181"/>
      <c r="L162" s="36"/>
      <c r="M162" s="182" t="s">
        <v>1</v>
      </c>
      <c r="N162" s="183" t="s">
        <v>41</v>
      </c>
      <c r="O162" s="68"/>
      <c r="P162" s="184">
        <f t="shared" si="31"/>
        <v>0</v>
      </c>
      <c r="Q162" s="184">
        <v>0</v>
      </c>
      <c r="R162" s="184">
        <f t="shared" si="32"/>
        <v>0</v>
      </c>
      <c r="S162" s="184">
        <v>0</v>
      </c>
      <c r="T162" s="184">
        <f t="shared" si="33"/>
        <v>0</v>
      </c>
      <c r="U162" s="185" t="s">
        <v>1</v>
      </c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86" t="s">
        <v>90</v>
      </c>
      <c r="AT162" s="186" t="s">
        <v>146</v>
      </c>
      <c r="AU162" s="186" t="s">
        <v>80</v>
      </c>
      <c r="AY162" s="14" t="s">
        <v>145</v>
      </c>
      <c r="BE162" s="187">
        <f t="shared" si="34"/>
        <v>0</v>
      </c>
      <c r="BF162" s="187">
        <f t="shared" si="35"/>
        <v>0</v>
      </c>
      <c r="BG162" s="187">
        <f t="shared" si="36"/>
        <v>0</v>
      </c>
      <c r="BH162" s="187">
        <f t="shared" si="37"/>
        <v>0</v>
      </c>
      <c r="BI162" s="187">
        <f t="shared" si="38"/>
        <v>0</v>
      </c>
      <c r="BJ162" s="14" t="s">
        <v>84</v>
      </c>
      <c r="BK162" s="188">
        <f t="shared" si="39"/>
        <v>0</v>
      </c>
      <c r="BL162" s="14" t="s">
        <v>90</v>
      </c>
      <c r="BM162" s="186" t="s">
        <v>715</v>
      </c>
    </row>
    <row r="163" spans="1:65" s="2" customFormat="1" ht="14.5" customHeight="1">
      <c r="A163" s="31"/>
      <c r="B163" s="32"/>
      <c r="C163" s="189" t="s">
        <v>161</v>
      </c>
      <c r="D163" s="189" t="s">
        <v>226</v>
      </c>
      <c r="E163" s="190" t="s">
        <v>960</v>
      </c>
      <c r="F163" s="191" t="s">
        <v>961</v>
      </c>
      <c r="G163" s="192" t="s">
        <v>192</v>
      </c>
      <c r="H163" s="193">
        <v>2</v>
      </c>
      <c r="I163" s="194"/>
      <c r="J163" s="193">
        <f t="shared" si="30"/>
        <v>0</v>
      </c>
      <c r="K163" s="195"/>
      <c r="L163" s="196"/>
      <c r="M163" s="197" t="s">
        <v>1</v>
      </c>
      <c r="N163" s="198" t="s">
        <v>41</v>
      </c>
      <c r="O163" s="68"/>
      <c r="P163" s="184">
        <f t="shared" si="31"/>
        <v>0</v>
      </c>
      <c r="Q163" s="184">
        <v>0</v>
      </c>
      <c r="R163" s="184">
        <f t="shared" si="32"/>
        <v>0</v>
      </c>
      <c r="S163" s="184">
        <v>0</v>
      </c>
      <c r="T163" s="184">
        <f t="shared" si="33"/>
        <v>0</v>
      </c>
      <c r="U163" s="185" t="s">
        <v>1</v>
      </c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186" t="s">
        <v>229</v>
      </c>
      <c r="AT163" s="186" t="s">
        <v>226</v>
      </c>
      <c r="AU163" s="186" t="s">
        <v>80</v>
      </c>
      <c r="AY163" s="14" t="s">
        <v>145</v>
      </c>
      <c r="BE163" s="187">
        <f t="shared" si="34"/>
        <v>0</v>
      </c>
      <c r="BF163" s="187">
        <f t="shared" si="35"/>
        <v>0</v>
      </c>
      <c r="BG163" s="187">
        <f t="shared" si="36"/>
        <v>0</v>
      </c>
      <c r="BH163" s="187">
        <f t="shared" si="37"/>
        <v>0</v>
      </c>
      <c r="BI163" s="187">
        <f t="shared" si="38"/>
        <v>0</v>
      </c>
      <c r="BJ163" s="14" t="s">
        <v>84</v>
      </c>
      <c r="BK163" s="188">
        <f t="shared" si="39"/>
        <v>0</v>
      </c>
      <c r="BL163" s="14" t="s">
        <v>90</v>
      </c>
      <c r="BM163" s="186" t="s">
        <v>665</v>
      </c>
    </row>
    <row r="164" spans="1:65" s="2" customFormat="1" ht="24.25" customHeight="1">
      <c r="A164" s="31"/>
      <c r="B164" s="32"/>
      <c r="C164" s="175" t="s">
        <v>183</v>
      </c>
      <c r="D164" s="175" t="s">
        <v>146</v>
      </c>
      <c r="E164" s="176" t="s">
        <v>1128</v>
      </c>
      <c r="F164" s="177" t="s">
        <v>1129</v>
      </c>
      <c r="G164" s="178" t="s">
        <v>974</v>
      </c>
      <c r="H164" s="179">
        <v>1</v>
      </c>
      <c r="I164" s="180"/>
      <c r="J164" s="179">
        <f t="shared" si="30"/>
        <v>0</v>
      </c>
      <c r="K164" s="181"/>
      <c r="L164" s="36"/>
      <c r="M164" s="182" t="s">
        <v>1</v>
      </c>
      <c r="N164" s="183" t="s">
        <v>41</v>
      </c>
      <c r="O164" s="68"/>
      <c r="P164" s="184">
        <f t="shared" si="31"/>
        <v>0</v>
      </c>
      <c r="Q164" s="184">
        <v>0</v>
      </c>
      <c r="R164" s="184">
        <f t="shared" si="32"/>
        <v>0</v>
      </c>
      <c r="S164" s="184">
        <v>0</v>
      </c>
      <c r="T164" s="184">
        <f t="shared" si="33"/>
        <v>0</v>
      </c>
      <c r="U164" s="185" t="s">
        <v>1</v>
      </c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86" t="s">
        <v>90</v>
      </c>
      <c r="AT164" s="186" t="s">
        <v>146</v>
      </c>
      <c r="AU164" s="186" t="s">
        <v>80</v>
      </c>
      <c r="AY164" s="14" t="s">
        <v>145</v>
      </c>
      <c r="BE164" s="187">
        <f t="shared" si="34"/>
        <v>0</v>
      </c>
      <c r="BF164" s="187">
        <f t="shared" si="35"/>
        <v>0</v>
      </c>
      <c r="BG164" s="187">
        <f t="shared" si="36"/>
        <v>0</v>
      </c>
      <c r="BH164" s="187">
        <f t="shared" si="37"/>
        <v>0</v>
      </c>
      <c r="BI164" s="187">
        <f t="shared" si="38"/>
        <v>0</v>
      </c>
      <c r="BJ164" s="14" t="s">
        <v>84</v>
      </c>
      <c r="BK164" s="188">
        <f t="shared" si="39"/>
        <v>0</v>
      </c>
      <c r="BL164" s="14" t="s">
        <v>90</v>
      </c>
      <c r="BM164" s="186" t="s">
        <v>722</v>
      </c>
    </row>
    <row r="165" spans="1:65" s="2" customFormat="1" ht="14.5" customHeight="1">
      <c r="A165" s="31"/>
      <c r="B165" s="32"/>
      <c r="C165" s="189" t="s">
        <v>186</v>
      </c>
      <c r="D165" s="189" t="s">
        <v>226</v>
      </c>
      <c r="E165" s="190" t="s">
        <v>1130</v>
      </c>
      <c r="F165" s="191" t="s">
        <v>1131</v>
      </c>
      <c r="G165" s="192" t="s">
        <v>192</v>
      </c>
      <c r="H165" s="193">
        <v>1</v>
      </c>
      <c r="I165" s="194"/>
      <c r="J165" s="193">
        <f t="shared" si="30"/>
        <v>0</v>
      </c>
      <c r="K165" s="195"/>
      <c r="L165" s="196"/>
      <c r="M165" s="197" t="s">
        <v>1</v>
      </c>
      <c r="N165" s="198" t="s">
        <v>41</v>
      </c>
      <c r="O165" s="68"/>
      <c r="P165" s="184">
        <f t="shared" si="31"/>
        <v>0</v>
      </c>
      <c r="Q165" s="184">
        <v>0</v>
      </c>
      <c r="R165" s="184">
        <f t="shared" si="32"/>
        <v>0</v>
      </c>
      <c r="S165" s="184">
        <v>0</v>
      </c>
      <c r="T165" s="184">
        <f t="shared" si="33"/>
        <v>0</v>
      </c>
      <c r="U165" s="185" t="s">
        <v>1</v>
      </c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86" t="s">
        <v>229</v>
      </c>
      <c r="AT165" s="186" t="s">
        <v>226</v>
      </c>
      <c r="AU165" s="186" t="s">
        <v>80</v>
      </c>
      <c r="AY165" s="14" t="s">
        <v>145</v>
      </c>
      <c r="BE165" s="187">
        <f t="shared" si="34"/>
        <v>0</v>
      </c>
      <c r="BF165" s="187">
        <f t="shared" si="35"/>
        <v>0</v>
      </c>
      <c r="BG165" s="187">
        <f t="shared" si="36"/>
        <v>0</v>
      </c>
      <c r="BH165" s="187">
        <f t="shared" si="37"/>
        <v>0</v>
      </c>
      <c r="BI165" s="187">
        <f t="shared" si="38"/>
        <v>0</v>
      </c>
      <c r="BJ165" s="14" t="s">
        <v>84</v>
      </c>
      <c r="BK165" s="188">
        <f t="shared" si="39"/>
        <v>0</v>
      </c>
      <c r="BL165" s="14" t="s">
        <v>90</v>
      </c>
      <c r="BM165" s="186" t="s">
        <v>668</v>
      </c>
    </row>
    <row r="166" spans="1:65" s="2" customFormat="1" ht="24.25" customHeight="1">
      <c r="A166" s="31"/>
      <c r="B166" s="32"/>
      <c r="C166" s="175" t="s">
        <v>681</v>
      </c>
      <c r="D166" s="175" t="s">
        <v>146</v>
      </c>
      <c r="E166" s="176" t="s">
        <v>1132</v>
      </c>
      <c r="F166" s="177" t="s">
        <v>1133</v>
      </c>
      <c r="G166" s="178" t="s">
        <v>306</v>
      </c>
      <c r="H166" s="179">
        <v>190</v>
      </c>
      <c r="I166" s="180"/>
      <c r="J166" s="179">
        <f t="shared" si="30"/>
        <v>0</v>
      </c>
      <c r="K166" s="181"/>
      <c r="L166" s="36"/>
      <c r="M166" s="182" t="s">
        <v>1</v>
      </c>
      <c r="N166" s="183" t="s">
        <v>41</v>
      </c>
      <c r="O166" s="68"/>
      <c r="P166" s="184">
        <f t="shared" si="31"/>
        <v>0</v>
      </c>
      <c r="Q166" s="184">
        <v>0</v>
      </c>
      <c r="R166" s="184">
        <f t="shared" si="32"/>
        <v>0</v>
      </c>
      <c r="S166" s="184">
        <v>0</v>
      </c>
      <c r="T166" s="184">
        <f t="shared" si="33"/>
        <v>0</v>
      </c>
      <c r="U166" s="185" t="s">
        <v>1</v>
      </c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186" t="s">
        <v>90</v>
      </c>
      <c r="AT166" s="186" t="s">
        <v>146</v>
      </c>
      <c r="AU166" s="186" t="s">
        <v>80</v>
      </c>
      <c r="AY166" s="14" t="s">
        <v>145</v>
      </c>
      <c r="BE166" s="187">
        <f t="shared" si="34"/>
        <v>0</v>
      </c>
      <c r="BF166" s="187">
        <f t="shared" si="35"/>
        <v>0</v>
      </c>
      <c r="BG166" s="187">
        <f t="shared" si="36"/>
        <v>0</v>
      </c>
      <c r="BH166" s="187">
        <f t="shared" si="37"/>
        <v>0</v>
      </c>
      <c r="BI166" s="187">
        <f t="shared" si="38"/>
        <v>0</v>
      </c>
      <c r="BJ166" s="14" t="s">
        <v>84</v>
      </c>
      <c r="BK166" s="188">
        <f t="shared" si="39"/>
        <v>0</v>
      </c>
      <c r="BL166" s="14" t="s">
        <v>90</v>
      </c>
      <c r="BM166" s="186" t="s">
        <v>729</v>
      </c>
    </row>
    <row r="167" spans="1:65" s="2" customFormat="1" ht="24.25" customHeight="1">
      <c r="A167" s="31"/>
      <c r="B167" s="32"/>
      <c r="C167" s="175" t="s">
        <v>189</v>
      </c>
      <c r="D167" s="175" t="s">
        <v>146</v>
      </c>
      <c r="E167" s="176" t="s">
        <v>1134</v>
      </c>
      <c r="F167" s="177" t="s">
        <v>1135</v>
      </c>
      <c r="G167" s="178" t="s">
        <v>306</v>
      </c>
      <c r="H167" s="179">
        <v>190</v>
      </c>
      <c r="I167" s="180"/>
      <c r="J167" s="179">
        <f t="shared" si="30"/>
        <v>0</v>
      </c>
      <c r="K167" s="181"/>
      <c r="L167" s="36"/>
      <c r="M167" s="182" t="s">
        <v>1</v>
      </c>
      <c r="N167" s="183" t="s">
        <v>41</v>
      </c>
      <c r="O167" s="68"/>
      <c r="P167" s="184">
        <f t="shared" si="31"/>
        <v>0</v>
      </c>
      <c r="Q167" s="184">
        <v>0</v>
      </c>
      <c r="R167" s="184">
        <f t="shared" si="32"/>
        <v>0</v>
      </c>
      <c r="S167" s="184">
        <v>0</v>
      </c>
      <c r="T167" s="184">
        <f t="shared" si="33"/>
        <v>0</v>
      </c>
      <c r="U167" s="185" t="s">
        <v>1</v>
      </c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186" t="s">
        <v>90</v>
      </c>
      <c r="AT167" s="186" t="s">
        <v>146</v>
      </c>
      <c r="AU167" s="186" t="s">
        <v>80</v>
      </c>
      <c r="AY167" s="14" t="s">
        <v>145</v>
      </c>
      <c r="BE167" s="187">
        <f t="shared" si="34"/>
        <v>0</v>
      </c>
      <c r="BF167" s="187">
        <f t="shared" si="35"/>
        <v>0</v>
      </c>
      <c r="BG167" s="187">
        <f t="shared" si="36"/>
        <v>0</v>
      </c>
      <c r="BH167" s="187">
        <f t="shared" si="37"/>
        <v>0</v>
      </c>
      <c r="BI167" s="187">
        <f t="shared" si="38"/>
        <v>0</v>
      </c>
      <c r="BJ167" s="14" t="s">
        <v>84</v>
      </c>
      <c r="BK167" s="188">
        <f t="shared" si="39"/>
        <v>0</v>
      </c>
      <c r="BL167" s="14" t="s">
        <v>90</v>
      </c>
      <c r="BM167" s="186" t="s">
        <v>672</v>
      </c>
    </row>
    <row r="168" spans="1:65" s="2" customFormat="1" ht="24.25" customHeight="1">
      <c r="A168" s="31"/>
      <c r="B168" s="32"/>
      <c r="C168" s="175" t="s">
        <v>164</v>
      </c>
      <c r="D168" s="175" t="s">
        <v>146</v>
      </c>
      <c r="E168" s="176" t="s">
        <v>970</v>
      </c>
      <c r="F168" s="177" t="s">
        <v>971</v>
      </c>
      <c r="G168" s="178" t="s">
        <v>365</v>
      </c>
      <c r="H168" s="180"/>
      <c r="I168" s="180"/>
      <c r="J168" s="179">
        <f t="shared" si="30"/>
        <v>0</v>
      </c>
      <c r="K168" s="181"/>
      <c r="L168" s="36"/>
      <c r="M168" s="182" t="s">
        <v>1</v>
      </c>
      <c r="N168" s="183" t="s">
        <v>41</v>
      </c>
      <c r="O168" s="68"/>
      <c r="P168" s="184">
        <f t="shared" si="31"/>
        <v>0</v>
      </c>
      <c r="Q168" s="184">
        <v>0</v>
      </c>
      <c r="R168" s="184">
        <f t="shared" si="32"/>
        <v>0</v>
      </c>
      <c r="S168" s="184">
        <v>0</v>
      </c>
      <c r="T168" s="184">
        <f t="shared" si="33"/>
        <v>0</v>
      </c>
      <c r="U168" s="185" t="s">
        <v>1</v>
      </c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186" t="s">
        <v>90</v>
      </c>
      <c r="AT168" s="186" t="s">
        <v>146</v>
      </c>
      <c r="AU168" s="186" t="s">
        <v>80</v>
      </c>
      <c r="AY168" s="14" t="s">
        <v>145</v>
      </c>
      <c r="BE168" s="187">
        <f t="shared" si="34"/>
        <v>0</v>
      </c>
      <c r="BF168" s="187">
        <f t="shared" si="35"/>
        <v>0</v>
      </c>
      <c r="BG168" s="187">
        <f t="shared" si="36"/>
        <v>0</v>
      </c>
      <c r="BH168" s="187">
        <f t="shared" si="37"/>
        <v>0</v>
      </c>
      <c r="BI168" s="187">
        <f t="shared" si="38"/>
        <v>0</v>
      </c>
      <c r="BJ168" s="14" t="s">
        <v>84</v>
      </c>
      <c r="BK168" s="188">
        <f t="shared" si="39"/>
        <v>0</v>
      </c>
      <c r="BL168" s="14" t="s">
        <v>90</v>
      </c>
      <c r="BM168" s="186" t="s">
        <v>735</v>
      </c>
    </row>
    <row r="169" spans="1:65" s="11" customFormat="1" ht="25.95" customHeight="1">
      <c r="B169" s="161"/>
      <c r="C169" s="162"/>
      <c r="D169" s="163" t="s">
        <v>74</v>
      </c>
      <c r="E169" s="164" t="s">
        <v>888</v>
      </c>
      <c r="F169" s="164" t="s">
        <v>1</v>
      </c>
      <c r="G169" s="162"/>
      <c r="H169" s="162"/>
      <c r="I169" s="165"/>
      <c r="J169" s="166">
        <f>BK169</f>
        <v>0</v>
      </c>
      <c r="K169" s="162"/>
      <c r="L169" s="167"/>
      <c r="M169" s="168"/>
      <c r="N169" s="169"/>
      <c r="O169" s="169"/>
      <c r="P169" s="170">
        <f>SUM(P170:P196)</f>
        <v>0</v>
      </c>
      <c r="Q169" s="169"/>
      <c r="R169" s="170">
        <f>SUM(R170:R196)</f>
        <v>0</v>
      </c>
      <c r="S169" s="169"/>
      <c r="T169" s="170">
        <f>SUM(T170:T196)</f>
        <v>0</v>
      </c>
      <c r="U169" s="171"/>
      <c r="AR169" s="172" t="s">
        <v>80</v>
      </c>
      <c r="AT169" s="173" t="s">
        <v>74</v>
      </c>
      <c r="AU169" s="173" t="s">
        <v>75</v>
      </c>
      <c r="AY169" s="172" t="s">
        <v>145</v>
      </c>
      <c r="BK169" s="174">
        <f>SUM(BK170:BK196)</f>
        <v>0</v>
      </c>
    </row>
    <row r="170" spans="1:65" s="2" customFormat="1" ht="24.25" customHeight="1">
      <c r="A170" s="31"/>
      <c r="B170" s="32"/>
      <c r="C170" s="175" t="s">
        <v>202</v>
      </c>
      <c r="D170" s="175" t="s">
        <v>146</v>
      </c>
      <c r="E170" s="176" t="s">
        <v>1136</v>
      </c>
      <c r="F170" s="177" t="s">
        <v>1137</v>
      </c>
      <c r="G170" s="178" t="s">
        <v>974</v>
      </c>
      <c r="H170" s="179">
        <v>4</v>
      </c>
      <c r="I170" s="180"/>
      <c r="J170" s="179">
        <f t="shared" ref="J170:J196" si="40">ROUND(I170*H170,3)</f>
        <v>0</v>
      </c>
      <c r="K170" s="181"/>
      <c r="L170" s="36"/>
      <c r="M170" s="182" t="s">
        <v>1</v>
      </c>
      <c r="N170" s="183" t="s">
        <v>41</v>
      </c>
      <c r="O170" s="68"/>
      <c r="P170" s="184">
        <f t="shared" ref="P170:P196" si="41">O170*H170</f>
        <v>0</v>
      </c>
      <c r="Q170" s="184">
        <v>0</v>
      </c>
      <c r="R170" s="184">
        <f t="shared" ref="R170:R196" si="42">Q170*H170</f>
        <v>0</v>
      </c>
      <c r="S170" s="184">
        <v>0</v>
      </c>
      <c r="T170" s="184">
        <f t="shared" ref="T170:T196" si="43">S170*H170</f>
        <v>0</v>
      </c>
      <c r="U170" s="185" t="s">
        <v>1</v>
      </c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186" t="s">
        <v>90</v>
      </c>
      <c r="AT170" s="186" t="s">
        <v>146</v>
      </c>
      <c r="AU170" s="186" t="s">
        <v>80</v>
      </c>
      <c r="AY170" s="14" t="s">
        <v>145</v>
      </c>
      <c r="BE170" s="187">
        <f t="shared" ref="BE170:BE196" si="44">IF(N170="základná",J170,0)</f>
        <v>0</v>
      </c>
      <c r="BF170" s="187">
        <f t="shared" ref="BF170:BF196" si="45">IF(N170="znížená",J170,0)</f>
        <v>0</v>
      </c>
      <c r="BG170" s="187">
        <f t="shared" ref="BG170:BG196" si="46">IF(N170="zákl. prenesená",J170,0)</f>
        <v>0</v>
      </c>
      <c r="BH170" s="187">
        <f t="shared" ref="BH170:BH196" si="47">IF(N170="zníž. prenesená",J170,0)</f>
        <v>0</v>
      </c>
      <c r="BI170" s="187">
        <f t="shared" ref="BI170:BI196" si="48">IF(N170="nulová",J170,0)</f>
        <v>0</v>
      </c>
      <c r="BJ170" s="14" t="s">
        <v>84</v>
      </c>
      <c r="BK170" s="188">
        <f t="shared" ref="BK170:BK196" si="49">ROUND(I170*H170,3)</f>
        <v>0</v>
      </c>
      <c r="BL170" s="14" t="s">
        <v>90</v>
      </c>
      <c r="BM170" s="186" t="s">
        <v>675</v>
      </c>
    </row>
    <row r="171" spans="1:65" s="2" customFormat="1" ht="14.5" customHeight="1">
      <c r="A171" s="31"/>
      <c r="B171" s="32"/>
      <c r="C171" s="189" t="s">
        <v>206</v>
      </c>
      <c r="D171" s="189" t="s">
        <v>226</v>
      </c>
      <c r="E171" s="190" t="s">
        <v>1138</v>
      </c>
      <c r="F171" s="191" t="s">
        <v>1139</v>
      </c>
      <c r="G171" s="192" t="s">
        <v>192</v>
      </c>
      <c r="H171" s="193">
        <v>4</v>
      </c>
      <c r="I171" s="194"/>
      <c r="J171" s="193">
        <f t="shared" si="40"/>
        <v>0</v>
      </c>
      <c r="K171" s="195"/>
      <c r="L171" s="196"/>
      <c r="M171" s="197" t="s">
        <v>1</v>
      </c>
      <c r="N171" s="198" t="s">
        <v>41</v>
      </c>
      <c r="O171" s="68"/>
      <c r="P171" s="184">
        <f t="shared" si="41"/>
        <v>0</v>
      </c>
      <c r="Q171" s="184">
        <v>0</v>
      </c>
      <c r="R171" s="184">
        <f t="shared" si="42"/>
        <v>0</v>
      </c>
      <c r="S171" s="184">
        <v>0</v>
      </c>
      <c r="T171" s="184">
        <f t="shared" si="43"/>
        <v>0</v>
      </c>
      <c r="U171" s="185" t="s">
        <v>1</v>
      </c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186" t="s">
        <v>229</v>
      </c>
      <c r="AT171" s="186" t="s">
        <v>226</v>
      </c>
      <c r="AU171" s="186" t="s">
        <v>80</v>
      </c>
      <c r="AY171" s="14" t="s">
        <v>145</v>
      </c>
      <c r="BE171" s="187">
        <f t="shared" si="44"/>
        <v>0</v>
      </c>
      <c r="BF171" s="187">
        <f t="shared" si="45"/>
        <v>0</v>
      </c>
      <c r="BG171" s="187">
        <f t="shared" si="46"/>
        <v>0</v>
      </c>
      <c r="BH171" s="187">
        <f t="shared" si="47"/>
        <v>0</v>
      </c>
      <c r="BI171" s="187">
        <f t="shared" si="48"/>
        <v>0</v>
      </c>
      <c r="BJ171" s="14" t="s">
        <v>84</v>
      </c>
      <c r="BK171" s="188">
        <f t="shared" si="49"/>
        <v>0</v>
      </c>
      <c r="BL171" s="14" t="s">
        <v>90</v>
      </c>
      <c r="BM171" s="186" t="s">
        <v>202</v>
      </c>
    </row>
    <row r="172" spans="1:65" s="2" customFormat="1" ht="24.25" customHeight="1">
      <c r="A172" s="31"/>
      <c r="B172" s="32"/>
      <c r="C172" s="175" t="s">
        <v>747</v>
      </c>
      <c r="D172" s="175" t="s">
        <v>146</v>
      </c>
      <c r="E172" s="176" t="s">
        <v>1140</v>
      </c>
      <c r="F172" s="177" t="s">
        <v>1141</v>
      </c>
      <c r="G172" s="178" t="s">
        <v>974</v>
      </c>
      <c r="H172" s="179">
        <v>4</v>
      </c>
      <c r="I172" s="180"/>
      <c r="J172" s="179">
        <f t="shared" si="40"/>
        <v>0</v>
      </c>
      <c r="K172" s="181"/>
      <c r="L172" s="36"/>
      <c r="M172" s="182" t="s">
        <v>1</v>
      </c>
      <c r="N172" s="183" t="s">
        <v>41</v>
      </c>
      <c r="O172" s="68"/>
      <c r="P172" s="184">
        <f t="shared" si="41"/>
        <v>0</v>
      </c>
      <c r="Q172" s="184">
        <v>0</v>
      </c>
      <c r="R172" s="184">
        <f t="shared" si="42"/>
        <v>0</v>
      </c>
      <c r="S172" s="184">
        <v>0</v>
      </c>
      <c r="T172" s="184">
        <f t="shared" si="43"/>
        <v>0</v>
      </c>
      <c r="U172" s="185" t="s">
        <v>1</v>
      </c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186" t="s">
        <v>90</v>
      </c>
      <c r="AT172" s="186" t="s">
        <v>146</v>
      </c>
      <c r="AU172" s="186" t="s">
        <v>80</v>
      </c>
      <c r="AY172" s="14" t="s">
        <v>145</v>
      </c>
      <c r="BE172" s="187">
        <f t="shared" si="44"/>
        <v>0</v>
      </c>
      <c r="BF172" s="187">
        <f t="shared" si="45"/>
        <v>0</v>
      </c>
      <c r="BG172" s="187">
        <f t="shared" si="46"/>
        <v>0</v>
      </c>
      <c r="BH172" s="187">
        <f t="shared" si="47"/>
        <v>0</v>
      </c>
      <c r="BI172" s="187">
        <f t="shared" si="48"/>
        <v>0</v>
      </c>
      <c r="BJ172" s="14" t="s">
        <v>84</v>
      </c>
      <c r="BK172" s="188">
        <f t="shared" si="49"/>
        <v>0</v>
      </c>
      <c r="BL172" s="14" t="s">
        <v>90</v>
      </c>
      <c r="BM172" s="186" t="s">
        <v>206</v>
      </c>
    </row>
    <row r="173" spans="1:65" s="2" customFormat="1" ht="14.5" customHeight="1">
      <c r="A173" s="31"/>
      <c r="B173" s="32"/>
      <c r="C173" s="189" t="s">
        <v>680</v>
      </c>
      <c r="D173" s="189" t="s">
        <v>226</v>
      </c>
      <c r="E173" s="190" t="s">
        <v>1142</v>
      </c>
      <c r="F173" s="191" t="s">
        <v>1143</v>
      </c>
      <c r="G173" s="192" t="s">
        <v>192</v>
      </c>
      <c r="H173" s="193">
        <v>4</v>
      </c>
      <c r="I173" s="194"/>
      <c r="J173" s="193">
        <f t="shared" si="40"/>
        <v>0</v>
      </c>
      <c r="K173" s="195"/>
      <c r="L173" s="196"/>
      <c r="M173" s="197" t="s">
        <v>1</v>
      </c>
      <c r="N173" s="198" t="s">
        <v>41</v>
      </c>
      <c r="O173" s="68"/>
      <c r="P173" s="184">
        <f t="shared" si="41"/>
        <v>0</v>
      </c>
      <c r="Q173" s="184">
        <v>0</v>
      </c>
      <c r="R173" s="184">
        <f t="shared" si="42"/>
        <v>0</v>
      </c>
      <c r="S173" s="184">
        <v>0</v>
      </c>
      <c r="T173" s="184">
        <f t="shared" si="43"/>
        <v>0</v>
      </c>
      <c r="U173" s="185" t="s">
        <v>1</v>
      </c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186" t="s">
        <v>229</v>
      </c>
      <c r="AT173" s="186" t="s">
        <v>226</v>
      </c>
      <c r="AU173" s="186" t="s">
        <v>80</v>
      </c>
      <c r="AY173" s="14" t="s">
        <v>145</v>
      </c>
      <c r="BE173" s="187">
        <f t="shared" si="44"/>
        <v>0</v>
      </c>
      <c r="BF173" s="187">
        <f t="shared" si="45"/>
        <v>0</v>
      </c>
      <c r="BG173" s="187">
        <f t="shared" si="46"/>
        <v>0</v>
      </c>
      <c r="BH173" s="187">
        <f t="shared" si="47"/>
        <v>0</v>
      </c>
      <c r="BI173" s="187">
        <f t="shared" si="48"/>
        <v>0</v>
      </c>
      <c r="BJ173" s="14" t="s">
        <v>84</v>
      </c>
      <c r="BK173" s="188">
        <f t="shared" si="49"/>
        <v>0</v>
      </c>
      <c r="BL173" s="14" t="s">
        <v>90</v>
      </c>
      <c r="BM173" s="186" t="s">
        <v>747</v>
      </c>
    </row>
    <row r="174" spans="1:65" s="2" customFormat="1" ht="24.25" customHeight="1">
      <c r="A174" s="31"/>
      <c r="B174" s="32"/>
      <c r="C174" s="175" t="s">
        <v>752</v>
      </c>
      <c r="D174" s="175" t="s">
        <v>146</v>
      </c>
      <c r="E174" s="176" t="s">
        <v>1144</v>
      </c>
      <c r="F174" s="177" t="s">
        <v>1145</v>
      </c>
      <c r="G174" s="178" t="s">
        <v>974</v>
      </c>
      <c r="H174" s="179">
        <v>4</v>
      </c>
      <c r="I174" s="180"/>
      <c r="J174" s="179">
        <f t="shared" si="40"/>
        <v>0</v>
      </c>
      <c r="K174" s="181"/>
      <c r="L174" s="36"/>
      <c r="M174" s="182" t="s">
        <v>1</v>
      </c>
      <c r="N174" s="183" t="s">
        <v>41</v>
      </c>
      <c r="O174" s="68"/>
      <c r="P174" s="184">
        <f t="shared" si="41"/>
        <v>0</v>
      </c>
      <c r="Q174" s="184">
        <v>0</v>
      </c>
      <c r="R174" s="184">
        <f t="shared" si="42"/>
        <v>0</v>
      </c>
      <c r="S174" s="184">
        <v>0</v>
      </c>
      <c r="T174" s="184">
        <f t="shared" si="43"/>
        <v>0</v>
      </c>
      <c r="U174" s="185" t="s">
        <v>1</v>
      </c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186" t="s">
        <v>90</v>
      </c>
      <c r="AT174" s="186" t="s">
        <v>146</v>
      </c>
      <c r="AU174" s="186" t="s">
        <v>80</v>
      </c>
      <c r="AY174" s="14" t="s">
        <v>145</v>
      </c>
      <c r="BE174" s="187">
        <f t="shared" si="44"/>
        <v>0</v>
      </c>
      <c r="BF174" s="187">
        <f t="shared" si="45"/>
        <v>0</v>
      </c>
      <c r="BG174" s="187">
        <f t="shared" si="46"/>
        <v>0</v>
      </c>
      <c r="BH174" s="187">
        <f t="shared" si="47"/>
        <v>0</v>
      </c>
      <c r="BI174" s="187">
        <f t="shared" si="48"/>
        <v>0</v>
      </c>
      <c r="BJ174" s="14" t="s">
        <v>84</v>
      </c>
      <c r="BK174" s="188">
        <f t="shared" si="49"/>
        <v>0</v>
      </c>
      <c r="BL174" s="14" t="s">
        <v>90</v>
      </c>
      <c r="BM174" s="186" t="s">
        <v>680</v>
      </c>
    </row>
    <row r="175" spans="1:65" s="2" customFormat="1" ht="14.5" customHeight="1">
      <c r="A175" s="31"/>
      <c r="B175" s="32"/>
      <c r="C175" s="189" t="s">
        <v>684</v>
      </c>
      <c r="D175" s="189" t="s">
        <v>226</v>
      </c>
      <c r="E175" s="190" t="s">
        <v>1146</v>
      </c>
      <c r="F175" s="191" t="s">
        <v>1147</v>
      </c>
      <c r="G175" s="192" t="s">
        <v>192</v>
      </c>
      <c r="H175" s="193">
        <v>4</v>
      </c>
      <c r="I175" s="194"/>
      <c r="J175" s="193">
        <f t="shared" si="40"/>
        <v>0</v>
      </c>
      <c r="K175" s="195"/>
      <c r="L175" s="196"/>
      <c r="M175" s="197" t="s">
        <v>1</v>
      </c>
      <c r="N175" s="198" t="s">
        <v>41</v>
      </c>
      <c r="O175" s="68"/>
      <c r="P175" s="184">
        <f t="shared" si="41"/>
        <v>0</v>
      </c>
      <c r="Q175" s="184">
        <v>0</v>
      </c>
      <c r="R175" s="184">
        <f t="shared" si="42"/>
        <v>0</v>
      </c>
      <c r="S175" s="184">
        <v>0</v>
      </c>
      <c r="T175" s="184">
        <f t="shared" si="43"/>
        <v>0</v>
      </c>
      <c r="U175" s="185" t="s">
        <v>1</v>
      </c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186" t="s">
        <v>229</v>
      </c>
      <c r="AT175" s="186" t="s">
        <v>226</v>
      </c>
      <c r="AU175" s="186" t="s">
        <v>80</v>
      </c>
      <c r="AY175" s="14" t="s">
        <v>145</v>
      </c>
      <c r="BE175" s="187">
        <f t="shared" si="44"/>
        <v>0</v>
      </c>
      <c r="BF175" s="187">
        <f t="shared" si="45"/>
        <v>0</v>
      </c>
      <c r="BG175" s="187">
        <f t="shared" si="46"/>
        <v>0</v>
      </c>
      <c r="BH175" s="187">
        <f t="shared" si="47"/>
        <v>0</v>
      </c>
      <c r="BI175" s="187">
        <f t="shared" si="48"/>
        <v>0</v>
      </c>
      <c r="BJ175" s="14" t="s">
        <v>84</v>
      </c>
      <c r="BK175" s="188">
        <f t="shared" si="49"/>
        <v>0</v>
      </c>
      <c r="BL175" s="14" t="s">
        <v>90</v>
      </c>
      <c r="BM175" s="186" t="s">
        <v>752</v>
      </c>
    </row>
    <row r="176" spans="1:65" s="2" customFormat="1" ht="24.25" customHeight="1">
      <c r="A176" s="31"/>
      <c r="B176" s="32"/>
      <c r="C176" s="175" t="s">
        <v>758</v>
      </c>
      <c r="D176" s="175" t="s">
        <v>146</v>
      </c>
      <c r="E176" s="176" t="s">
        <v>1148</v>
      </c>
      <c r="F176" s="177" t="s">
        <v>1149</v>
      </c>
      <c r="G176" s="178" t="s">
        <v>974</v>
      </c>
      <c r="H176" s="179">
        <v>4</v>
      </c>
      <c r="I176" s="180"/>
      <c r="J176" s="179">
        <f t="shared" si="40"/>
        <v>0</v>
      </c>
      <c r="K176" s="181"/>
      <c r="L176" s="36"/>
      <c r="M176" s="182" t="s">
        <v>1</v>
      </c>
      <c r="N176" s="183" t="s">
        <v>41</v>
      </c>
      <c r="O176" s="68"/>
      <c r="P176" s="184">
        <f t="shared" si="41"/>
        <v>0</v>
      </c>
      <c r="Q176" s="184">
        <v>0</v>
      </c>
      <c r="R176" s="184">
        <f t="shared" si="42"/>
        <v>0</v>
      </c>
      <c r="S176" s="184">
        <v>0</v>
      </c>
      <c r="T176" s="184">
        <f t="shared" si="43"/>
        <v>0</v>
      </c>
      <c r="U176" s="185" t="s">
        <v>1</v>
      </c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186" t="s">
        <v>90</v>
      </c>
      <c r="AT176" s="186" t="s">
        <v>146</v>
      </c>
      <c r="AU176" s="186" t="s">
        <v>80</v>
      </c>
      <c r="AY176" s="14" t="s">
        <v>145</v>
      </c>
      <c r="BE176" s="187">
        <f t="shared" si="44"/>
        <v>0</v>
      </c>
      <c r="BF176" s="187">
        <f t="shared" si="45"/>
        <v>0</v>
      </c>
      <c r="BG176" s="187">
        <f t="shared" si="46"/>
        <v>0</v>
      </c>
      <c r="BH176" s="187">
        <f t="shared" si="47"/>
        <v>0</v>
      </c>
      <c r="BI176" s="187">
        <f t="shared" si="48"/>
        <v>0</v>
      </c>
      <c r="BJ176" s="14" t="s">
        <v>84</v>
      </c>
      <c r="BK176" s="188">
        <f t="shared" si="49"/>
        <v>0</v>
      </c>
      <c r="BL176" s="14" t="s">
        <v>90</v>
      </c>
      <c r="BM176" s="186" t="s">
        <v>684</v>
      </c>
    </row>
    <row r="177" spans="1:65" s="2" customFormat="1" ht="14.5" customHeight="1">
      <c r="A177" s="31"/>
      <c r="B177" s="32"/>
      <c r="C177" s="189" t="s">
        <v>687</v>
      </c>
      <c r="D177" s="189" t="s">
        <v>226</v>
      </c>
      <c r="E177" s="190" t="s">
        <v>1150</v>
      </c>
      <c r="F177" s="191" t="s">
        <v>1151</v>
      </c>
      <c r="G177" s="192" t="s">
        <v>192</v>
      </c>
      <c r="H177" s="193">
        <v>4</v>
      </c>
      <c r="I177" s="194"/>
      <c r="J177" s="193">
        <f t="shared" si="40"/>
        <v>0</v>
      </c>
      <c r="K177" s="195"/>
      <c r="L177" s="196"/>
      <c r="M177" s="197" t="s">
        <v>1</v>
      </c>
      <c r="N177" s="198" t="s">
        <v>41</v>
      </c>
      <c r="O177" s="68"/>
      <c r="P177" s="184">
        <f t="shared" si="41"/>
        <v>0</v>
      </c>
      <c r="Q177" s="184">
        <v>0</v>
      </c>
      <c r="R177" s="184">
        <f t="shared" si="42"/>
        <v>0</v>
      </c>
      <c r="S177" s="184">
        <v>0</v>
      </c>
      <c r="T177" s="184">
        <f t="shared" si="43"/>
        <v>0</v>
      </c>
      <c r="U177" s="185" t="s">
        <v>1</v>
      </c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186" t="s">
        <v>229</v>
      </c>
      <c r="AT177" s="186" t="s">
        <v>226</v>
      </c>
      <c r="AU177" s="186" t="s">
        <v>80</v>
      </c>
      <c r="AY177" s="14" t="s">
        <v>145</v>
      </c>
      <c r="BE177" s="187">
        <f t="shared" si="44"/>
        <v>0</v>
      </c>
      <c r="BF177" s="187">
        <f t="shared" si="45"/>
        <v>0</v>
      </c>
      <c r="BG177" s="187">
        <f t="shared" si="46"/>
        <v>0</v>
      </c>
      <c r="BH177" s="187">
        <f t="shared" si="47"/>
        <v>0</v>
      </c>
      <c r="BI177" s="187">
        <f t="shared" si="48"/>
        <v>0</v>
      </c>
      <c r="BJ177" s="14" t="s">
        <v>84</v>
      </c>
      <c r="BK177" s="188">
        <f t="shared" si="49"/>
        <v>0</v>
      </c>
      <c r="BL177" s="14" t="s">
        <v>90</v>
      </c>
      <c r="BM177" s="186" t="s">
        <v>758</v>
      </c>
    </row>
    <row r="178" spans="1:65" s="2" customFormat="1" ht="14.5" customHeight="1">
      <c r="A178" s="31"/>
      <c r="B178" s="32"/>
      <c r="C178" s="175" t="s">
        <v>693</v>
      </c>
      <c r="D178" s="175" t="s">
        <v>146</v>
      </c>
      <c r="E178" s="176" t="s">
        <v>1152</v>
      </c>
      <c r="F178" s="177" t="s">
        <v>1153</v>
      </c>
      <c r="G178" s="178" t="s">
        <v>974</v>
      </c>
      <c r="H178" s="179">
        <v>28</v>
      </c>
      <c r="I178" s="180"/>
      <c r="J178" s="179">
        <f t="shared" si="40"/>
        <v>0</v>
      </c>
      <c r="K178" s="181"/>
      <c r="L178" s="36"/>
      <c r="M178" s="182" t="s">
        <v>1</v>
      </c>
      <c r="N178" s="183" t="s">
        <v>41</v>
      </c>
      <c r="O178" s="68"/>
      <c r="P178" s="184">
        <f t="shared" si="41"/>
        <v>0</v>
      </c>
      <c r="Q178" s="184">
        <v>0</v>
      </c>
      <c r="R178" s="184">
        <f t="shared" si="42"/>
        <v>0</v>
      </c>
      <c r="S178" s="184">
        <v>0</v>
      </c>
      <c r="T178" s="184">
        <f t="shared" si="43"/>
        <v>0</v>
      </c>
      <c r="U178" s="185" t="s">
        <v>1</v>
      </c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86" t="s">
        <v>90</v>
      </c>
      <c r="AT178" s="186" t="s">
        <v>146</v>
      </c>
      <c r="AU178" s="186" t="s">
        <v>80</v>
      </c>
      <c r="AY178" s="14" t="s">
        <v>145</v>
      </c>
      <c r="BE178" s="187">
        <f t="shared" si="44"/>
        <v>0</v>
      </c>
      <c r="BF178" s="187">
        <f t="shared" si="45"/>
        <v>0</v>
      </c>
      <c r="BG178" s="187">
        <f t="shared" si="46"/>
        <v>0</v>
      </c>
      <c r="BH178" s="187">
        <f t="shared" si="47"/>
        <v>0</v>
      </c>
      <c r="BI178" s="187">
        <f t="shared" si="48"/>
        <v>0</v>
      </c>
      <c r="BJ178" s="14" t="s">
        <v>84</v>
      </c>
      <c r="BK178" s="188">
        <f t="shared" si="49"/>
        <v>0</v>
      </c>
      <c r="BL178" s="14" t="s">
        <v>90</v>
      </c>
      <c r="BM178" s="186" t="s">
        <v>687</v>
      </c>
    </row>
    <row r="179" spans="1:65" s="2" customFormat="1" ht="14.5" customHeight="1">
      <c r="A179" s="31"/>
      <c r="B179" s="32"/>
      <c r="C179" s="189" t="s">
        <v>774</v>
      </c>
      <c r="D179" s="189" t="s">
        <v>226</v>
      </c>
      <c r="E179" s="190" t="s">
        <v>1154</v>
      </c>
      <c r="F179" s="191" t="s">
        <v>1155</v>
      </c>
      <c r="G179" s="192" t="s">
        <v>192</v>
      </c>
      <c r="H179" s="193">
        <v>28</v>
      </c>
      <c r="I179" s="194"/>
      <c r="J179" s="193">
        <f t="shared" si="40"/>
        <v>0</v>
      </c>
      <c r="K179" s="195"/>
      <c r="L179" s="196"/>
      <c r="M179" s="197" t="s">
        <v>1</v>
      </c>
      <c r="N179" s="198" t="s">
        <v>41</v>
      </c>
      <c r="O179" s="68"/>
      <c r="P179" s="184">
        <f t="shared" si="41"/>
        <v>0</v>
      </c>
      <c r="Q179" s="184">
        <v>0</v>
      </c>
      <c r="R179" s="184">
        <f t="shared" si="42"/>
        <v>0</v>
      </c>
      <c r="S179" s="184">
        <v>0</v>
      </c>
      <c r="T179" s="184">
        <f t="shared" si="43"/>
        <v>0</v>
      </c>
      <c r="U179" s="185" t="s">
        <v>1</v>
      </c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186" t="s">
        <v>229</v>
      </c>
      <c r="AT179" s="186" t="s">
        <v>226</v>
      </c>
      <c r="AU179" s="186" t="s">
        <v>80</v>
      </c>
      <c r="AY179" s="14" t="s">
        <v>145</v>
      </c>
      <c r="BE179" s="187">
        <f t="shared" si="44"/>
        <v>0</v>
      </c>
      <c r="BF179" s="187">
        <f t="shared" si="45"/>
        <v>0</v>
      </c>
      <c r="BG179" s="187">
        <f t="shared" si="46"/>
        <v>0</v>
      </c>
      <c r="BH179" s="187">
        <f t="shared" si="47"/>
        <v>0</v>
      </c>
      <c r="BI179" s="187">
        <f t="shared" si="48"/>
        <v>0</v>
      </c>
      <c r="BJ179" s="14" t="s">
        <v>84</v>
      </c>
      <c r="BK179" s="188">
        <f t="shared" si="49"/>
        <v>0</v>
      </c>
      <c r="BL179" s="14" t="s">
        <v>90</v>
      </c>
      <c r="BM179" s="186" t="s">
        <v>764</v>
      </c>
    </row>
    <row r="180" spans="1:65" s="2" customFormat="1" ht="24.25" customHeight="1">
      <c r="A180" s="31"/>
      <c r="B180" s="32"/>
      <c r="C180" s="175" t="s">
        <v>210</v>
      </c>
      <c r="D180" s="175" t="s">
        <v>146</v>
      </c>
      <c r="E180" s="176" t="s">
        <v>1156</v>
      </c>
      <c r="F180" s="177" t="s">
        <v>1157</v>
      </c>
      <c r="G180" s="178" t="s">
        <v>192</v>
      </c>
      <c r="H180" s="179">
        <v>8</v>
      </c>
      <c r="I180" s="180"/>
      <c r="J180" s="179">
        <f t="shared" si="40"/>
        <v>0</v>
      </c>
      <c r="K180" s="181"/>
      <c r="L180" s="36"/>
      <c r="M180" s="182" t="s">
        <v>1</v>
      </c>
      <c r="N180" s="183" t="s">
        <v>41</v>
      </c>
      <c r="O180" s="68"/>
      <c r="P180" s="184">
        <f t="shared" si="41"/>
        <v>0</v>
      </c>
      <c r="Q180" s="184">
        <v>0</v>
      </c>
      <c r="R180" s="184">
        <f t="shared" si="42"/>
        <v>0</v>
      </c>
      <c r="S180" s="184">
        <v>0</v>
      </c>
      <c r="T180" s="184">
        <f t="shared" si="43"/>
        <v>0</v>
      </c>
      <c r="U180" s="185" t="s">
        <v>1</v>
      </c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86" t="s">
        <v>90</v>
      </c>
      <c r="AT180" s="186" t="s">
        <v>146</v>
      </c>
      <c r="AU180" s="186" t="s">
        <v>80</v>
      </c>
      <c r="AY180" s="14" t="s">
        <v>145</v>
      </c>
      <c r="BE180" s="187">
        <f t="shared" si="44"/>
        <v>0</v>
      </c>
      <c r="BF180" s="187">
        <f t="shared" si="45"/>
        <v>0</v>
      </c>
      <c r="BG180" s="187">
        <f t="shared" si="46"/>
        <v>0</v>
      </c>
      <c r="BH180" s="187">
        <f t="shared" si="47"/>
        <v>0</v>
      </c>
      <c r="BI180" s="187">
        <f t="shared" si="48"/>
        <v>0</v>
      </c>
      <c r="BJ180" s="14" t="s">
        <v>84</v>
      </c>
      <c r="BK180" s="188">
        <f t="shared" si="49"/>
        <v>0</v>
      </c>
      <c r="BL180" s="14" t="s">
        <v>90</v>
      </c>
      <c r="BM180" s="186" t="s">
        <v>690</v>
      </c>
    </row>
    <row r="181" spans="1:65" s="2" customFormat="1" ht="14.5" customHeight="1">
      <c r="A181" s="31"/>
      <c r="B181" s="32"/>
      <c r="C181" s="189" t="s">
        <v>213</v>
      </c>
      <c r="D181" s="189" t="s">
        <v>226</v>
      </c>
      <c r="E181" s="190" t="s">
        <v>1158</v>
      </c>
      <c r="F181" s="191" t="s">
        <v>1159</v>
      </c>
      <c r="G181" s="192" t="s">
        <v>192</v>
      </c>
      <c r="H181" s="193">
        <v>4</v>
      </c>
      <c r="I181" s="194"/>
      <c r="J181" s="193">
        <f t="shared" si="40"/>
        <v>0</v>
      </c>
      <c r="K181" s="195"/>
      <c r="L181" s="196"/>
      <c r="M181" s="197" t="s">
        <v>1</v>
      </c>
      <c r="N181" s="198" t="s">
        <v>41</v>
      </c>
      <c r="O181" s="68"/>
      <c r="P181" s="184">
        <f t="shared" si="41"/>
        <v>0</v>
      </c>
      <c r="Q181" s="184">
        <v>0</v>
      </c>
      <c r="R181" s="184">
        <f t="shared" si="42"/>
        <v>0</v>
      </c>
      <c r="S181" s="184">
        <v>0</v>
      </c>
      <c r="T181" s="184">
        <f t="shared" si="43"/>
        <v>0</v>
      </c>
      <c r="U181" s="185" t="s">
        <v>1</v>
      </c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186" t="s">
        <v>229</v>
      </c>
      <c r="AT181" s="186" t="s">
        <v>226</v>
      </c>
      <c r="AU181" s="186" t="s">
        <v>80</v>
      </c>
      <c r="AY181" s="14" t="s">
        <v>145</v>
      </c>
      <c r="BE181" s="187">
        <f t="shared" si="44"/>
        <v>0</v>
      </c>
      <c r="BF181" s="187">
        <f t="shared" si="45"/>
        <v>0</v>
      </c>
      <c r="BG181" s="187">
        <f t="shared" si="46"/>
        <v>0</v>
      </c>
      <c r="BH181" s="187">
        <f t="shared" si="47"/>
        <v>0</v>
      </c>
      <c r="BI181" s="187">
        <f t="shared" si="48"/>
        <v>0</v>
      </c>
      <c r="BJ181" s="14" t="s">
        <v>84</v>
      </c>
      <c r="BK181" s="188">
        <f t="shared" si="49"/>
        <v>0</v>
      </c>
      <c r="BL181" s="14" t="s">
        <v>90</v>
      </c>
      <c r="BM181" s="186" t="s">
        <v>769</v>
      </c>
    </row>
    <row r="182" spans="1:65" s="2" customFormat="1" ht="14.5" customHeight="1">
      <c r="A182" s="31"/>
      <c r="B182" s="32"/>
      <c r="C182" s="189" t="s">
        <v>216</v>
      </c>
      <c r="D182" s="189" t="s">
        <v>226</v>
      </c>
      <c r="E182" s="190" t="s">
        <v>1160</v>
      </c>
      <c r="F182" s="191" t="s">
        <v>1161</v>
      </c>
      <c r="G182" s="192" t="s">
        <v>192</v>
      </c>
      <c r="H182" s="193">
        <v>4</v>
      </c>
      <c r="I182" s="194"/>
      <c r="J182" s="193">
        <f t="shared" si="40"/>
        <v>0</v>
      </c>
      <c r="K182" s="195"/>
      <c r="L182" s="196"/>
      <c r="M182" s="197" t="s">
        <v>1</v>
      </c>
      <c r="N182" s="198" t="s">
        <v>41</v>
      </c>
      <c r="O182" s="68"/>
      <c r="P182" s="184">
        <f t="shared" si="41"/>
        <v>0</v>
      </c>
      <c r="Q182" s="184">
        <v>0</v>
      </c>
      <c r="R182" s="184">
        <f t="shared" si="42"/>
        <v>0</v>
      </c>
      <c r="S182" s="184">
        <v>0</v>
      </c>
      <c r="T182" s="184">
        <f t="shared" si="43"/>
        <v>0</v>
      </c>
      <c r="U182" s="185" t="s">
        <v>1</v>
      </c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86" t="s">
        <v>229</v>
      </c>
      <c r="AT182" s="186" t="s">
        <v>226</v>
      </c>
      <c r="AU182" s="186" t="s">
        <v>80</v>
      </c>
      <c r="AY182" s="14" t="s">
        <v>145</v>
      </c>
      <c r="BE182" s="187">
        <f t="shared" si="44"/>
        <v>0</v>
      </c>
      <c r="BF182" s="187">
        <f t="shared" si="45"/>
        <v>0</v>
      </c>
      <c r="BG182" s="187">
        <f t="shared" si="46"/>
        <v>0</v>
      </c>
      <c r="BH182" s="187">
        <f t="shared" si="47"/>
        <v>0</v>
      </c>
      <c r="BI182" s="187">
        <f t="shared" si="48"/>
        <v>0</v>
      </c>
      <c r="BJ182" s="14" t="s">
        <v>84</v>
      </c>
      <c r="BK182" s="188">
        <f t="shared" si="49"/>
        <v>0</v>
      </c>
      <c r="BL182" s="14" t="s">
        <v>90</v>
      </c>
      <c r="BM182" s="186" t="s">
        <v>693</v>
      </c>
    </row>
    <row r="183" spans="1:65" s="2" customFormat="1" ht="14.5" customHeight="1">
      <c r="A183" s="31"/>
      <c r="B183" s="32"/>
      <c r="C183" s="175" t="s">
        <v>764</v>
      </c>
      <c r="D183" s="175" t="s">
        <v>146</v>
      </c>
      <c r="E183" s="176" t="s">
        <v>1162</v>
      </c>
      <c r="F183" s="177" t="s">
        <v>1163</v>
      </c>
      <c r="G183" s="178" t="s">
        <v>974</v>
      </c>
      <c r="H183" s="179">
        <v>4</v>
      </c>
      <c r="I183" s="180"/>
      <c r="J183" s="179">
        <f t="shared" si="40"/>
        <v>0</v>
      </c>
      <c r="K183" s="181"/>
      <c r="L183" s="36"/>
      <c r="M183" s="182" t="s">
        <v>1</v>
      </c>
      <c r="N183" s="183" t="s">
        <v>41</v>
      </c>
      <c r="O183" s="68"/>
      <c r="P183" s="184">
        <f t="shared" si="41"/>
        <v>0</v>
      </c>
      <c r="Q183" s="184">
        <v>0</v>
      </c>
      <c r="R183" s="184">
        <f t="shared" si="42"/>
        <v>0</v>
      </c>
      <c r="S183" s="184">
        <v>0</v>
      </c>
      <c r="T183" s="184">
        <f t="shared" si="43"/>
        <v>0</v>
      </c>
      <c r="U183" s="185" t="s">
        <v>1</v>
      </c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186" t="s">
        <v>90</v>
      </c>
      <c r="AT183" s="186" t="s">
        <v>146</v>
      </c>
      <c r="AU183" s="186" t="s">
        <v>80</v>
      </c>
      <c r="AY183" s="14" t="s">
        <v>145</v>
      </c>
      <c r="BE183" s="187">
        <f t="shared" si="44"/>
        <v>0</v>
      </c>
      <c r="BF183" s="187">
        <f t="shared" si="45"/>
        <v>0</v>
      </c>
      <c r="BG183" s="187">
        <f t="shared" si="46"/>
        <v>0</v>
      </c>
      <c r="BH183" s="187">
        <f t="shared" si="47"/>
        <v>0</v>
      </c>
      <c r="BI183" s="187">
        <f t="shared" si="48"/>
        <v>0</v>
      </c>
      <c r="BJ183" s="14" t="s">
        <v>84</v>
      </c>
      <c r="BK183" s="188">
        <f t="shared" si="49"/>
        <v>0</v>
      </c>
      <c r="BL183" s="14" t="s">
        <v>90</v>
      </c>
      <c r="BM183" s="186" t="s">
        <v>774</v>
      </c>
    </row>
    <row r="184" spans="1:65" s="2" customFormat="1" ht="14.5" customHeight="1">
      <c r="A184" s="31"/>
      <c r="B184" s="32"/>
      <c r="C184" s="189" t="s">
        <v>690</v>
      </c>
      <c r="D184" s="189" t="s">
        <v>226</v>
      </c>
      <c r="E184" s="190" t="s">
        <v>1164</v>
      </c>
      <c r="F184" s="191" t="s">
        <v>1165</v>
      </c>
      <c r="G184" s="192" t="s">
        <v>192</v>
      </c>
      <c r="H184" s="193">
        <v>4</v>
      </c>
      <c r="I184" s="194"/>
      <c r="J184" s="193">
        <f t="shared" si="40"/>
        <v>0</v>
      </c>
      <c r="K184" s="195"/>
      <c r="L184" s="196"/>
      <c r="M184" s="197" t="s">
        <v>1</v>
      </c>
      <c r="N184" s="198" t="s">
        <v>41</v>
      </c>
      <c r="O184" s="68"/>
      <c r="P184" s="184">
        <f t="shared" si="41"/>
        <v>0</v>
      </c>
      <c r="Q184" s="184">
        <v>0</v>
      </c>
      <c r="R184" s="184">
        <f t="shared" si="42"/>
        <v>0</v>
      </c>
      <c r="S184" s="184">
        <v>0</v>
      </c>
      <c r="T184" s="184">
        <f t="shared" si="43"/>
        <v>0</v>
      </c>
      <c r="U184" s="185" t="s">
        <v>1</v>
      </c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186" t="s">
        <v>229</v>
      </c>
      <c r="AT184" s="186" t="s">
        <v>226</v>
      </c>
      <c r="AU184" s="186" t="s">
        <v>80</v>
      </c>
      <c r="AY184" s="14" t="s">
        <v>145</v>
      </c>
      <c r="BE184" s="187">
        <f t="shared" si="44"/>
        <v>0</v>
      </c>
      <c r="BF184" s="187">
        <f t="shared" si="45"/>
        <v>0</v>
      </c>
      <c r="BG184" s="187">
        <f t="shared" si="46"/>
        <v>0</v>
      </c>
      <c r="BH184" s="187">
        <f t="shared" si="47"/>
        <v>0</v>
      </c>
      <c r="BI184" s="187">
        <f t="shared" si="48"/>
        <v>0</v>
      </c>
      <c r="BJ184" s="14" t="s">
        <v>84</v>
      </c>
      <c r="BK184" s="188">
        <f t="shared" si="49"/>
        <v>0</v>
      </c>
      <c r="BL184" s="14" t="s">
        <v>90</v>
      </c>
      <c r="BM184" s="186" t="s">
        <v>210</v>
      </c>
    </row>
    <row r="185" spans="1:65" s="2" customFormat="1" ht="24.25" customHeight="1">
      <c r="A185" s="31"/>
      <c r="B185" s="32"/>
      <c r="C185" s="175" t="s">
        <v>239</v>
      </c>
      <c r="D185" s="175" t="s">
        <v>146</v>
      </c>
      <c r="E185" s="176" t="s">
        <v>1166</v>
      </c>
      <c r="F185" s="177" t="s">
        <v>1167</v>
      </c>
      <c r="G185" s="178" t="s">
        <v>192</v>
      </c>
      <c r="H185" s="179">
        <v>4</v>
      </c>
      <c r="I185" s="180"/>
      <c r="J185" s="179">
        <f t="shared" si="40"/>
        <v>0</v>
      </c>
      <c r="K185" s="181"/>
      <c r="L185" s="36"/>
      <c r="M185" s="182" t="s">
        <v>1</v>
      </c>
      <c r="N185" s="183" t="s">
        <v>41</v>
      </c>
      <c r="O185" s="68"/>
      <c r="P185" s="184">
        <f t="shared" si="41"/>
        <v>0</v>
      </c>
      <c r="Q185" s="184">
        <v>0</v>
      </c>
      <c r="R185" s="184">
        <f t="shared" si="42"/>
        <v>0</v>
      </c>
      <c r="S185" s="184">
        <v>0</v>
      </c>
      <c r="T185" s="184">
        <f t="shared" si="43"/>
        <v>0</v>
      </c>
      <c r="U185" s="185" t="s">
        <v>1</v>
      </c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186" t="s">
        <v>90</v>
      </c>
      <c r="AT185" s="186" t="s">
        <v>146</v>
      </c>
      <c r="AU185" s="186" t="s">
        <v>80</v>
      </c>
      <c r="AY185" s="14" t="s">
        <v>145</v>
      </c>
      <c r="BE185" s="187">
        <f t="shared" si="44"/>
        <v>0</v>
      </c>
      <c r="BF185" s="187">
        <f t="shared" si="45"/>
        <v>0</v>
      </c>
      <c r="BG185" s="187">
        <f t="shared" si="46"/>
        <v>0</v>
      </c>
      <c r="BH185" s="187">
        <f t="shared" si="47"/>
        <v>0</v>
      </c>
      <c r="BI185" s="187">
        <f t="shared" si="48"/>
        <v>0</v>
      </c>
      <c r="BJ185" s="14" t="s">
        <v>84</v>
      </c>
      <c r="BK185" s="188">
        <f t="shared" si="49"/>
        <v>0</v>
      </c>
      <c r="BL185" s="14" t="s">
        <v>90</v>
      </c>
      <c r="BM185" s="186" t="s">
        <v>213</v>
      </c>
    </row>
    <row r="186" spans="1:65" s="2" customFormat="1" ht="24.25" customHeight="1">
      <c r="A186" s="31"/>
      <c r="B186" s="32"/>
      <c r="C186" s="189" t="s">
        <v>242</v>
      </c>
      <c r="D186" s="189" t="s">
        <v>226</v>
      </c>
      <c r="E186" s="190" t="s">
        <v>1168</v>
      </c>
      <c r="F186" s="191" t="s">
        <v>1169</v>
      </c>
      <c r="G186" s="192" t="s">
        <v>192</v>
      </c>
      <c r="H186" s="193">
        <v>4</v>
      </c>
      <c r="I186" s="194"/>
      <c r="J186" s="193">
        <f t="shared" si="40"/>
        <v>0</v>
      </c>
      <c r="K186" s="195"/>
      <c r="L186" s="196"/>
      <c r="M186" s="197" t="s">
        <v>1</v>
      </c>
      <c r="N186" s="198" t="s">
        <v>41</v>
      </c>
      <c r="O186" s="68"/>
      <c r="P186" s="184">
        <f t="shared" si="41"/>
        <v>0</v>
      </c>
      <c r="Q186" s="184">
        <v>0</v>
      </c>
      <c r="R186" s="184">
        <f t="shared" si="42"/>
        <v>0</v>
      </c>
      <c r="S186" s="184">
        <v>0</v>
      </c>
      <c r="T186" s="184">
        <f t="shared" si="43"/>
        <v>0</v>
      </c>
      <c r="U186" s="185" t="s">
        <v>1</v>
      </c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186" t="s">
        <v>229</v>
      </c>
      <c r="AT186" s="186" t="s">
        <v>226</v>
      </c>
      <c r="AU186" s="186" t="s">
        <v>80</v>
      </c>
      <c r="AY186" s="14" t="s">
        <v>145</v>
      </c>
      <c r="BE186" s="187">
        <f t="shared" si="44"/>
        <v>0</v>
      </c>
      <c r="BF186" s="187">
        <f t="shared" si="45"/>
        <v>0</v>
      </c>
      <c r="BG186" s="187">
        <f t="shared" si="46"/>
        <v>0</v>
      </c>
      <c r="BH186" s="187">
        <f t="shared" si="47"/>
        <v>0</v>
      </c>
      <c r="BI186" s="187">
        <f t="shared" si="48"/>
        <v>0</v>
      </c>
      <c r="BJ186" s="14" t="s">
        <v>84</v>
      </c>
      <c r="BK186" s="188">
        <f t="shared" si="49"/>
        <v>0</v>
      </c>
      <c r="BL186" s="14" t="s">
        <v>90</v>
      </c>
      <c r="BM186" s="186" t="s">
        <v>216</v>
      </c>
    </row>
    <row r="187" spans="1:65" s="2" customFormat="1" ht="24.25" customHeight="1">
      <c r="A187" s="31"/>
      <c r="B187" s="32"/>
      <c r="C187" s="175" t="s">
        <v>219</v>
      </c>
      <c r="D187" s="175" t="s">
        <v>146</v>
      </c>
      <c r="E187" s="176" t="s">
        <v>1170</v>
      </c>
      <c r="F187" s="177" t="s">
        <v>1171</v>
      </c>
      <c r="G187" s="178" t="s">
        <v>192</v>
      </c>
      <c r="H187" s="179">
        <v>4</v>
      </c>
      <c r="I187" s="180"/>
      <c r="J187" s="179">
        <f t="shared" si="40"/>
        <v>0</v>
      </c>
      <c r="K187" s="181"/>
      <c r="L187" s="36"/>
      <c r="M187" s="182" t="s">
        <v>1</v>
      </c>
      <c r="N187" s="183" t="s">
        <v>41</v>
      </c>
      <c r="O187" s="68"/>
      <c r="P187" s="184">
        <f t="shared" si="41"/>
        <v>0</v>
      </c>
      <c r="Q187" s="184">
        <v>0</v>
      </c>
      <c r="R187" s="184">
        <f t="shared" si="42"/>
        <v>0</v>
      </c>
      <c r="S187" s="184">
        <v>0</v>
      </c>
      <c r="T187" s="184">
        <f t="shared" si="43"/>
        <v>0</v>
      </c>
      <c r="U187" s="185" t="s">
        <v>1</v>
      </c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186" t="s">
        <v>90</v>
      </c>
      <c r="AT187" s="186" t="s">
        <v>146</v>
      </c>
      <c r="AU187" s="186" t="s">
        <v>80</v>
      </c>
      <c r="AY187" s="14" t="s">
        <v>145</v>
      </c>
      <c r="BE187" s="187">
        <f t="shared" si="44"/>
        <v>0</v>
      </c>
      <c r="BF187" s="187">
        <f t="shared" si="45"/>
        <v>0</v>
      </c>
      <c r="BG187" s="187">
        <f t="shared" si="46"/>
        <v>0</v>
      </c>
      <c r="BH187" s="187">
        <f t="shared" si="47"/>
        <v>0</v>
      </c>
      <c r="BI187" s="187">
        <f t="shared" si="48"/>
        <v>0</v>
      </c>
      <c r="BJ187" s="14" t="s">
        <v>84</v>
      </c>
      <c r="BK187" s="188">
        <f t="shared" si="49"/>
        <v>0</v>
      </c>
      <c r="BL187" s="14" t="s">
        <v>90</v>
      </c>
      <c r="BM187" s="186" t="s">
        <v>219</v>
      </c>
    </row>
    <row r="188" spans="1:65" s="2" customFormat="1" ht="14.5" customHeight="1">
      <c r="A188" s="31"/>
      <c r="B188" s="32"/>
      <c r="C188" s="189" t="s">
        <v>222</v>
      </c>
      <c r="D188" s="189" t="s">
        <v>226</v>
      </c>
      <c r="E188" s="190" t="s">
        <v>1172</v>
      </c>
      <c r="F188" s="191" t="s">
        <v>1173</v>
      </c>
      <c r="G188" s="192" t="s">
        <v>192</v>
      </c>
      <c r="H188" s="193">
        <v>4</v>
      </c>
      <c r="I188" s="194"/>
      <c r="J188" s="193">
        <f t="shared" si="40"/>
        <v>0</v>
      </c>
      <c r="K188" s="195"/>
      <c r="L188" s="196"/>
      <c r="M188" s="197" t="s">
        <v>1</v>
      </c>
      <c r="N188" s="198" t="s">
        <v>41</v>
      </c>
      <c r="O188" s="68"/>
      <c r="P188" s="184">
        <f t="shared" si="41"/>
        <v>0</v>
      </c>
      <c r="Q188" s="184">
        <v>0</v>
      </c>
      <c r="R188" s="184">
        <f t="shared" si="42"/>
        <v>0</v>
      </c>
      <c r="S188" s="184">
        <v>0</v>
      </c>
      <c r="T188" s="184">
        <f t="shared" si="43"/>
        <v>0</v>
      </c>
      <c r="U188" s="185" t="s">
        <v>1</v>
      </c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186" t="s">
        <v>229</v>
      </c>
      <c r="AT188" s="186" t="s">
        <v>226</v>
      </c>
      <c r="AU188" s="186" t="s">
        <v>80</v>
      </c>
      <c r="AY188" s="14" t="s">
        <v>145</v>
      </c>
      <c r="BE188" s="187">
        <f t="shared" si="44"/>
        <v>0</v>
      </c>
      <c r="BF188" s="187">
        <f t="shared" si="45"/>
        <v>0</v>
      </c>
      <c r="BG188" s="187">
        <f t="shared" si="46"/>
        <v>0</v>
      </c>
      <c r="BH188" s="187">
        <f t="shared" si="47"/>
        <v>0</v>
      </c>
      <c r="BI188" s="187">
        <f t="shared" si="48"/>
        <v>0</v>
      </c>
      <c r="BJ188" s="14" t="s">
        <v>84</v>
      </c>
      <c r="BK188" s="188">
        <f t="shared" si="49"/>
        <v>0</v>
      </c>
      <c r="BL188" s="14" t="s">
        <v>90</v>
      </c>
      <c r="BM188" s="186" t="s">
        <v>222</v>
      </c>
    </row>
    <row r="189" spans="1:65" s="2" customFormat="1" ht="24.25" customHeight="1">
      <c r="A189" s="31"/>
      <c r="B189" s="32"/>
      <c r="C189" s="175" t="s">
        <v>233</v>
      </c>
      <c r="D189" s="175" t="s">
        <v>146</v>
      </c>
      <c r="E189" s="176" t="s">
        <v>1174</v>
      </c>
      <c r="F189" s="177" t="s">
        <v>1175</v>
      </c>
      <c r="G189" s="178" t="s">
        <v>192</v>
      </c>
      <c r="H189" s="179">
        <v>4</v>
      </c>
      <c r="I189" s="180"/>
      <c r="J189" s="179">
        <f t="shared" si="40"/>
        <v>0</v>
      </c>
      <c r="K189" s="181"/>
      <c r="L189" s="36"/>
      <c r="M189" s="182" t="s">
        <v>1</v>
      </c>
      <c r="N189" s="183" t="s">
        <v>41</v>
      </c>
      <c r="O189" s="68"/>
      <c r="P189" s="184">
        <f t="shared" si="41"/>
        <v>0</v>
      </c>
      <c r="Q189" s="184">
        <v>0</v>
      </c>
      <c r="R189" s="184">
        <f t="shared" si="42"/>
        <v>0</v>
      </c>
      <c r="S189" s="184">
        <v>0</v>
      </c>
      <c r="T189" s="184">
        <f t="shared" si="43"/>
        <v>0</v>
      </c>
      <c r="U189" s="185" t="s">
        <v>1</v>
      </c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186" t="s">
        <v>90</v>
      </c>
      <c r="AT189" s="186" t="s">
        <v>146</v>
      </c>
      <c r="AU189" s="186" t="s">
        <v>80</v>
      </c>
      <c r="AY189" s="14" t="s">
        <v>145</v>
      </c>
      <c r="BE189" s="187">
        <f t="shared" si="44"/>
        <v>0</v>
      </c>
      <c r="BF189" s="187">
        <f t="shared" si="45"/>
        <v>0</v>
      </c>
      <c r="BG189" s="187">
        <f t="shared" si="46"/>
        <v>0</v>
      </c>
      <c r="BH189" s="187">
        <f t="shared" si="47"/>
        <v>0</v>
      </c>
      <c r="BI189" s="187">
        <f t="shared" si="48"/>
        <v>0</v>
      </c>
      <c r="BJ189" s="14" t="s">
        <v>84</v>
      </c>
      <c r="BK189" s="188">
        <f t="shared" si="49"/>
        <v>0</v>
      </c>
      <c r="BL189" s="14" t="s">
        <v>90</v>
      </c>
      <c r="BM189" s="186" t="s">
        <v>225</v>
      </c>
    </row>
    <row r="190" spans="1:65" s="2" customFormat="1" ht="14.5" customHeight="1">
      <c r="A190" s="31"/>
      <c r="B190" s="32"/>
      <c r="C190" s="189" t="s">
        <v>236</v>
      </c>
      <c r="D190" s="189" t="s">
        <v>226</v>
      </c>
      <c r="E190" s="190" t="s">
        <v>1176</v>
      </c>
      <c r="F190" s="191" t="s">
        <v>1177</v>
      </c>
      <c r="G190" s="192" t="s">
        <v>192</v>
      </c>
      <c r="H190" s="193">
        <v>4</v>
      </c>
      <c r="I190" s="194"/>
      <c r="J190" s="193">
        <f t="shared" si="40"/>
        <v>0</v>
      </c>
      <c r="K190" s="195"/>
      <c r="L190" s="196"/>
      <c r="M190" s="197" t="s">
        <v>1</v>
      </c>
      <c r="N190" s="198" t="s">
        <v>41</v>
      </c>
      <c r="O190" s="68"/>
      <c r="P190" s="184">
        <f t="shared" si="41"/>
        <v>0</v>
      </c>
      <c r="Q190" s="184">
        <v>0</v>
      </c>
      <c r="R190" s="184">
        <f t="shared" si="42"/>
        <v>0</v>
      </c>
      <c r="S190" s="184">
        <v>0</v>
      </c>
      <c r="T190" s="184">
        <f t="shared" si="43"/>
        <v>0</v>
      </c>
      <c r="U190" s="185" t="s">
        <v>1</v>
      </c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186" t="s">
        <v>229</v>
      </c>
      <c r="AT190" s="186" t="s">
        <v>226</v>
      </c>
      <c r="AU190" s="186" t="s">
        <v>80</v>
      </c>
      <c r="AY190" s="14" t="s">
        <v>145</v>
      </c>
      <c r="BE190" s="187">
        <f t="shared" si="44"/>
        <v>0</v>
      </c>
      <c r="BF190" s="187">
        <f t="shared" si="45"/>
        <v>0</v>
      </c>
      <c r="BG190" s="187">
        <f t="shared" si="46"/>
        <v>0</v>
      </c>
      <c r="BH190" s="187">
        <f t="shared" si="47"/>
        <v>0</v>
      </c>
      <c r="BI190" s="187">
        <f t="shared" si="48"/>
        <v>0</v>
      </c>
      <c r="BJ190" s="14" t="s">
        <v>84</v>
      </c>
      <c r="BK190" s="188">
        <f t="shared" si="49"/>
        <v>0</v>
      </c>
      <c r="BL190" s="14" t="s">
        <v>90</v>
      </c>
      <c r="BM190" s="186" t="s">
        <v>230</v>
      </c>
    </row>
    <row r="191" spans="1:65" s="2" customFormat="1" ht="24.25" customHeight="1">
      <c r="A191" s="31"/>
      <c r="B191" s="32"/>
      <c r="C191" s="175" t="s">
        <v>225</v>
      </c>
      <c r="D191" s="175" t="s">
        <v>146</v>
      </c>
      <c r="E191" s="176" t="s">
        <v>1178</v>
      </c>
      <c r="F191" s="177" t="s">
        <v>1179</v>
      </c>
      <c r="G191" s="178" t="s">
        <v>192</v>
      </c>
      <c r="H191" s="179">
        <v>4</v>
      </c>
      <c r="I191" s="180"/>
      <c r="J191" s="179">
        <f t="shared" si="40"/>
        <v>0</v>
      </c>
      <c r="K191" s="181"/>
      <c r="L191" s="36"/>
      <c r="M191" s="182" t="s">
        <v>1</v>
      </c>
      <c r="N191" s="183" t="s">
        <v>41</v>
      </c>
      <c r="O191" s="68"/>
      <c r="P191" s="184">
        <f t="shared" si="41"/>
        <v>0</v>
      </c>
      <c r="Q191" s="184">
        <v>0</v>
      </c>
      <c r="R191" s="184">
        <f t="shared" si="42"/>
        <v>0</v>
      </c>
      <c r="S191" s="184">
        <v>0</v>
      </c>
      <c r="T191" s="184">
        <f t="shared" si="43"/>
        <v>0</v>
      </c>
      <c r="U191" s="185" t="s">
        <v>1</v>
      </c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186" t="s">
        <v>90</v>
      </c>
      <c r="AT191" s="186" t="s">
        <v>146</v>
      </c>
      <c r="AU191" s="186" t="s">
        <v>80</v>
      </c>
      <c r="AY191" s="14" t="s">
        <v>145</v>
      </c>
      <c r="BE191" s="187">
        <f t="shared" si="44"/>
        <v>0</v>
      </c>
      <c r="BF191" s="187">
        <f t="shared" si="45"/>
        <v>0</v>
      </c>
      <c r="BG191" s="187">
        <f t="shared" si="46"/>
        <v>0</v>
      </c>
      <c r="BH191" s="187">
        <f t="shared" si="47"/>
        <v>0</v>
      </c>
      <c r="BI191" s="187">
        <f t="shared" si="48"/>
        <v>0</v>
      </c>
      <c r="BJ191" s="14" t="s">
        <v>84</v>
      </c>
      <c r="BK191" s="188">
        <f t="shared" si="49"/>
        <v>0</v>
      </c>
      <c r="BL191" s="14" t="s">
        <v>90</v>
      </c>
      <c r="BM191" s="186" t="s">
        <v>233</v>
      </c>
    </row>
    <row r="192" spans="1:65" s="2" customFormat="1" ht="24.25" customHeight="1">
      <c r="A192" s="31"/>
      <c r="B192" s="32"/>
      <c r="C192" s="189" t="s">
        <v>230</v>
      </c>
      <c r="D192" s="189" t="s">
        <v>226</v>
      </c>
      <c r="E192" s="190" t="s">
        <v>1180</v>
      </c>
      <c r="F192" s="191" t="s">
        <v>1181</v>
      </c>
      <c r="G192" s="192" t="s">
        <v>192</v>
      </c>
      <c r="H192" s="193">
        <v>4</v>
      </c>
      <c r="I192" s="194"/>
      <c r="J192" s="193">
        <f t="shared" si="40"/>
        <v>0</v>
      </c>
      <c r="K192" s="195"/>
      <c r="L192" s="196"/>
      <c r="M192" s="197" t="s">
        <v>1</v>
      </c>
      <c r="N192" s="198" t="s">
        <v>41</v>
      </c>
      <c r="O192" s="68"/>
      <c r="P192" s="184">
        <f t="shared" si="41"/>
        <v>0</v>
      </c>
      <c r="Q192" s="184">
        <v>0</v>
      </c>
      <c r="R192" s="184">
        <f t="shared" si="42"/>
        <v>0</v>
      </c>
      <c r="S192" s="184">
        <v>0</v>
      </c>
      <c r="T192" s="184">
        <f t="shared" si="43"/>
        <v>0</v>
      </c>
      <c r="U192" s="185" t="s">
        <v>1</v>
      </c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186" t="s">
        <v>229</v>
      </c>
      <c r="AT192" s="186" t="s">
        <v>226</v>
      </c>
      <c r="AU192" s="186" t="s">
        <v>80</v>
      </c>
      <c r="AY192" s="14" t="s">
        <v>145</v>
      </c>
      <c r="BE192" s="187">
        <f t="shared" si="44"/>
        <v>0</v>
      </c>
      <c r="BF192" s="187">
        <f t="shared" si="45"/>
        <v>0</v>
      </c>
      <c r="BG192" s="187">
        <f t="shared" si="46"/>
        <v>0</v>
      </c>
      <c r="BH192" s="187">
        <f t="shared" si="47"/>
        <v>0</v>
      </c>
      <c r="BI192" s="187">
        <f t="shared" si="48"/>
        <v>0</v>
      </c>
      <c r="BJ192" s="14" t="s">
        <v>84</v>
      </c>
      <c r="BK192" s="188">
        <f t="shared" si="49"/>
        <v>0</v>
      </c>
      <c r="BL192" s="14" t="s">
        <v>90</v>
      </c>
      <c r="BM192" s="186" t="s">
        <v>236</v>
      </c>
    </row>
    <row r="193" spans="1:65" s="2" customFormat="1" ht="24.25" customHeight="1">
      <c r="A193" s="31"/>
      <c r="B193" s="32"/>
      <c r="C193" s="175" t="s">
        <v>769</v>
      </c>
      <c r="D193" s="175" t="s">
        <v>146</v>
      </c>
      <c r="E193" s="176" t="s">
        <v>1182</v>
      </c>
      <c r="F193" s="177" t="s">
        <v>1183</v>
      </c>
      <c r="G193" s="178" t="s">
        <v>365</v>
      </c>
      <c r="H193" s="180"/>
      <c r="I193" s="180"/>
      <c r="J193" s="179">
        <f t="shared" si="40"/>
        <v>0</v>
      </c>
      <c r="K193" s="181"/>
      <c r="L193" s="36"/>
      <c r="M193" s="182" t="s">
        <v>1</v>
      </c>
      <c r="N193" s="183" t="s">
        <v>41</v>
      </c>
      <c r="O193" s="68"/>
      <c r="P193" s="184">
        <f t="shared" si="41"/>
        <v>0</v>
      </c>
      <c r="Q193" s="184">
        <v>0</v>
      </c>
      <c r="R193" s="184">
        <f t="shared" si="42"/>
        <v>0</v>
      </c>
      <c r="S193" s="184">
        <v>0</v>
      </c>
      <c r="T193" s="184">
        <f t="shared" si="43"/>
        <v>0</v>
      </c>
      <c r="U193" s="185" t="s">
        <v>1</v>
      </c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R193" s="186" t="s">
        <v>90</v>
      </c>
      <c r="AT193" s="186" t="s">
        <v>146</v>
      </c>
      <c r="AU193" s="186" t="s">
        <v>80</v>
      </c>
      <c r="AY193" s="14" t="s">
        <v>145</v>
      </c>
      <c r="BE193" s="187">
        <f t="shared" si="44"/>
        <v>0</v>
      </c>
      <c r="BF193" s="187">
        <f t="shared" si="45"/>
        <v>0</v>
      </c>
      <c r="BG193" s="187">
        <f t="shared" si="46"/>
        <v>0</v>
      </c>
      <c r="BH193" s="187">
        <f t="shared" si="47"/>
        <v>0</v>
      </c>
      <c r="BI193" s="187">
        <f t="shared" si="48"/>
        <v>0</v>
      </c>
      <c r="BJ193" s="14" t="s">
        <v>84</v>
      </c>
      <c r="BK193" s="188">
        <f t="shared" si="49"/>
        <v>0</v>
      </c>
      <c r="BL193" s="14" t="s">
        <v>90</v>
      </c>
      <c r="BM193" s="186" t="s">
        <v>239</v>
      </c>
    </row>
    <row r="194" spans="1:65" s="2" customFormat="1" ht="24.25" customHeight="1">
      <c r="A194" s="31"/>
      <c r="B194" s="32"/>
      <c r="C194" s="175" t="s">
        <v>193</v>
      </c>
      <c r="D194" s="175" t="s">
        <v>146</v>
      </c>
      <c r="E194" s="176" t="s">
        <v>911</v>
      </c>
      <c r="F194" s="177" t="s">
        <v>1184</v>
      </c>
      <c r="G194" s="178" t="s">
        <v>913</v>
      </c>
      <c r="H194" s="179">
        <v>1</v>
      </c>
      <c r="I194" s="180"/>
      <c r="J194" s="179">
        <f t="shared" si="40"/>
        <v>0</v>
      </c>
      <c r="K194" s="181"/>
      <c r="L194" s="36"/>
      <c r="M194" s="182" t="s">
        <v>1</v>
      </c>
      <c r="N194" s="183" t="s">
        <v>41</v>
      </c>
      <c r="O194" s="68"/>
      <c r="P194" s="184">
        <f t="shared" si="41"/>
        <v>0</v>
      </c>
      <c r="Q194" s="184">
        <v>0</v>
      </c>
      <c r="R194" s="184">
        <f t="shared" si="42"/>
        <v>0</v>
      </c>
      <c r="S194" s="184">
        <v>0</v>
      </c>
      <c r="T194" s="184">
        <f t="shared" si="43"/>
        <v>0</v>
      </c>
      <c r="U194" s="185" t="s">
        <v>1</v>
      </c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R194" s="186" t="s">
        <v>90</v>
      </c>
      <c r="AT194" s="186" t="s">
        <v>146</v>
      </c>
      <c r="AU194" s="186" t="s">
        <v>80</v>
      </c>
      <c r="AY194" s="14" t="s">
        <v>145</v>
      </c>
      <c r="BE194" s="187">
        <f t="shared" si="44"/>
        <v>0</v>
      </c>
      <c r="BF194" s="187">
        <f t="shared" si="45"/>
        <v>0</v>
      </c>
      <c r="BG194" s="187">
        <f t="shared" si="46"/>
        <v>0</v>
      </c>
      <c r="BH194" s="187">
        <f t="shared" si="47"/>
        <v>0</v>
      </c>
      <c r="BI194" s="187">
        <f t="shared" si="48"/>
        <v>0</v>
      </c>
      <c r="BJ194" s="14" t="s">
        <v>84</v>
      </c>
      <c r="BK194" s="188">
        <f t="shared" si="49"/>
        <v>0</v>
      </c>
      <c r="BL194" s="14" t="s">
        <v>90</v>
      </c>
      <c r="BM194" s="186" t="s">
        <v>242</v>
      </c>
    </row>
    <row r="195" spans="1:65" s="2" customFormat="1" ht="24.25" customHeight="1">
      <c r="A195" s="31"/>
      <c r="B195" s="32"/>
      <c r="C195" s="175" t="s">
        <v>651</v>
      </c>
      <c r="D195" s="175" t="s">
        <v>146</v>
      </c>
      <c r="E195" s="176" t="s">
        <v>914</v>
      </c>
      <c r="F195" s="177" t="s">
        <v>915</v>
      </c>
      <c r="G195" s="178" t="s">
        <v>913</v>
      </c>
      <c r="H195" s="179">
        <v>1</v>
      </c>
      <c r="I195" s="180"/>
      <c r="J195" s="179">
        <f t="shared" si="40"/>
        <v>0</v>
      </c>
      <c r="K195" s="181"/>
      <c r="L195" s="36"/>
      <c r="M195" s="182" t="s">
        <v>1</v>
      </c>
      <c r="N195" s="183" t="s">
        <v>41</v>
      </c>
      <c r="O195" s="68"/>
      <c r="P195" s="184">
        <f t="shared" si="41"/>
        <v>0</v>
      </c>
      <c r="Q195" s="184">
        <v>0</v>
      </c>
      <c r="R195" s="184">
        <f t="shared" si="42"/>
        <v>0</v>
      </c>
      <c r="S195" s="184">
        <v>0</v>
      </c>
      <c r="T195" s="184">
        <f t="shared" si="43"/>
        <v>0</v>
      </c>
      <c r="U195" s="185" t="s">
        <v>1</v>
      </c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R195" s="186" t="s">
        <v>90</v>
      </c>
      <c r="AT195" s="186" t="s">
        <v>146</v>
      </c>
      <c r="AU195" s="186" t="s">
        <v>80</v>
      </c>
      <c r="AY195" s="14" t="s">
        <v>145</v>
      </c>
      <c r="BE195" s="187">
        <f t="shared" si="44"/>
        <v>0</v>
      </c>
      <c r="BF195" s="187">
        <f t="shared" si="45"/>
        <v>0</v>
      </c>
      <c r="BG195" s="187">
        <f t="shared" si="46"/>
        <v>0</v>
      </c>
      <c r="BH195" s="187">
        <f t="shared" si="47"/>
        <v>0</v>
      </c>
      <c r="BI195" s="187">
        <f t="shared" si="48"/>
        <v>0</v>
      </c>
      <c r="BJ195" s="14" t="s">
        <v>84</v>
      </c>
      <c r="BK195" s="188">
        <f t="shared" si="49"/>
        <v>0</v>
      </c>
      <c r="BL195" s="14" t="s">
        <v>90</v>
      </c>
      <c r="BM195" s="186" t="s">
        <v>245</v>
      </c>
    </row>
    <row r="196" spans="1:65" s="2" customFormat="1" ht="14.5" customHeight="1">
      <c r="A196" s="31"/>
      <c r="B196" s="32"/>
      <c r="C196" s="175" t="s">
        <v>170</v>
      </c>
      <c r="D196" s="175" t="s">
        <v>146</v>
      </c>
      <c r="E196" s="176" t="s">
        <v>883</v>
      </c>
      <c r="F196" s="177" t="s">
        <v>884</v>
      </c>
      <c r="G196" s="178" t="s">
        <v>913</v>
      </c>
      <c r="H196" s="179">
        <v>1</v>
      </c>
      <c r="I196" s="180"/>
      <c r="J196" s="179">
        <f t="shared" si="40"/>
        <v>0</v>
      </c>
      <c r="K196" s="181"/>
      <c r="L196" s="36"/>
      <c r="M196" s="199" t="s">
        <v>1</v>
      </c>
      <c r="N196" s="200" t="s">
        <v>41</v>
      </c>
      <c r="O196" s="201"/>
      <c r="P196" s="202">
        <f t="shared" si="41"/>
        <v>0</v>
      </c>
      <c r="Q196" s="202">
        <v>0</v>
      </c>
      <c r="R196" s="202">
        <f t="shared" si="42"/>
        <v>0</v>
      </c>
      <c r="S196" s="202">
        <v>0</v>
      </c>
      <c r="T196" s="202">
        <f t="shared" si="43"/>
        <v>0</v>
      </c>
      <c r="U196" s="203" t="s">
        <v>1</v>
      </c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R196" s="186" t="s">
        <v>90</v>
      </c>
      <c r="AT196" s="186" t="s">
        <v>146</v>
      </c>
      <c r="AU196" s="186" t="s">
        <v>80</v>
      </c>
      <c r="AY196" s="14" t="s">
        <v>145</v>
      </c>
      <c r="BE196" s="187">
        <f t="shared" si="44"/>
        <v>0</v>
      </c>
      <c r="BF196" s="187">
        <f t="shared" si="45"/>
        <v>0</v>
      </c>
      <c r="BG196" s="187">
        <f t="shared" si="46"/>
        <v>0</v>
      </c>
      <c r="BH196" s="187">
        <f t="shared" si="47"/>
        <v>0</v>
      </c>
      <c r="BI196" s="187">
        <f t="shared" si="48"/>
        <v>0</v>
      </c>
      <c r="BJ196" s="14" t="s">
        <v>84</v>
      </c>
      <c r="BK196" s="188">
        <f t="shared" si="49"/>
        <v>0</v>
      </c>
      <c r="BL196" s="14" t="s">
        <v>90</v>
      </c>
      <c r="BM196" s="186" t="s">
        <v>714</v>
      </c>
    </row>
    <row r="197" spans="1:65" s="2" customFormat="1" ht="7" customHeight="1">
      <c r="A197" s="31"/>
      <c r="B197" s="51"/>
      <c r="C197" s="52"/>
      <c r="D197" s="52"/>
      <c r="E197" s="52"/>
      <c r="F197" s="52"/>
      <c r="G197" s="52"/>
      <c r="H197" s="52"/>
      <c r="I197" s="52"/>
      <c r="J197" s="52"/>
      <c r="K197" s="52"/>
      <c r="L197" s="36"/>
      <c r="M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</row>
  </sheetData>
  <sheetProtection algorithmName="SHA-512" hashValue="jKCftxTHBRiRUjMBwnp07mP34Vq+uVT8YaTY9CNJW94QSV0//Lei69mdWrPPqbhfyMINPcYEQrK03F0GK2Pbgw==" saltValue="wwU5TipoQLwC4FZx3IxQJcwaaEyN0vSpzLXYa+NTEVq7ZuJdBIdvSVhHW7NjMmstKUdzEe3LaL+JnYmxHafBJQ==" spinCount="100000" sheet="1" objects="1" scenarios="1" formatColumns="0" formatRows="0" autoFilter="0"/>
  <autoFilter ref="C120:K196" xr:uid="{00000000-0009-0000-0000-000005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M172"/>
  <sheetViews>
    <sheetView showGridLines="0" workbookViewId="0"/>
  </sheetViews>
  <sheetFormatPr defaultRowHeight="10.3"/>
  <cols>
    <col min="1" max="1" width="8.36328125" style="1" customWidth="1"/>
    <col min="2" max="2" width="1.1796875" style="1" customWidth="1"/>
    <col min="3" max="3" width="4.1796875" style="1" customWidth="1"/>
    <col min="4" max="4" width="4.36328125" style="1" customWidth="1"/>
    <col min="5" max="5" width="17.1796875" style="1" customWidth="1"/>
    <col min="6" max="6" width="50.81640625" style="1" customWidth="1"/>
    <col min="7" max="7" width="7.453125" style="1" customWidth="1"/>
    <col min="8" max="8" width="11.453125" style="1" customWidth="1"/>
    <col min="9" max="10" width="20.1796875" style="1" customWidth="1"/>
    <col min="11" max="11" width="20.1796875" style="1" hidden="1" customWidth="1"/>
    <col min="12" max="12" width="9.36328125" style="1" customWidth="1"/>
    <col min="13" max="13" width="10.81640625" style="1" hidden="1" customWidth="1"/>
    <col min="14" max="14" width="9.36328125" style="1" hidden="1"/>
    <col min="15" max="21" width="14.1796875" style="1" hidden="1" customWidth="1"/>
    <col min="22" max="22" width="12.36328125" style="1" customWidth="1"/>
    <col min="23" max="23" width="16.36328125" style="1" customWidth="1"/>
    <col min="24" max="24" width="12.36328125" style="1" customWidth="1"/>
    <col min="25" max="25" width="15" style="1" customWidth="1"/>
    <col min="26" max="26" width="11" style="1" customWidth="1"/>
    <col min="27" max="27" width="15" style="1" customWidth="1"/>
    <col min="28" max="28" width="16.36328125" style="1" customWidth="1"/>
    <col min="29" max="29" width="11" style="1" customWidth="1"/>
    <col min="30" max="30" width="15" style="1" customWidth="1"/>
    <col min="31" max="31" width="16.36328125" style="1" customWidth="1"/>
    <col min="44" max="65" width="9.36328125" style="1" hidden="1"/>
  </cols>
  <sheetData>
    <row r="2" spans="1:46" s="1" customFormat="1" ht="37" customHeight="1"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AT2" s="14" t="s">
        <v>98</v>
      </c>
    </row>
    <row r="3" spans="1:46" s="1" customFormat="1" ht="7" customHeight="1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7"/>
      <c r="AT3" s="14" t="s">
        <v>75</v>
      </c>
    </row>
    <row r="4" spans="1:46" s="1" customFormat="1" ht="25" customHeight="1">
      <c r="B4" s="17"/>
      <c r="D4" s="107" t="s">
        <v>102</v>
      </c>
      <c r="L4" s="17"/>
      <c r="M4" s="108" t="s">
        <v>9</v>
      </c>
      <c r="AT4" s="14" t="s">
        <v>4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109" t="s">
        <v>14</v>
      </c>
      <c r="L6" s="17"/>
    </row>
    <row r="7" spans="1:46" s="1" customFormat="1" ht="16.5" customHeight="1">
      <c r="B7" s="17"/>
      <c r="E7" s="256" t="str">
        <f>'Rekapitulácia stavby'!K6</f>
        <v>Bytový dom Malá Čierna</v>
      </c>
      <c r="F7" s="257"/>
      <c r="G7" s="257"/>
      <c r="H7" s="257"/>
      <c r="L7" s="17"/>
    </row>
    <row r="8" spans="1:46" s="2" customFormat="1" ht="12" customHeight="1">
      <c r="A8" s="31"/>
      <c r="B8" s="36"/>
      <c r="C8" s="31"/>
      <c r="D8" s="109" t="s">
        <v>103</v>
      </c>
      <c r="E8" s="31"/>
      <c r="F8" s="31"/>
      <c r="G8" s="31"/>
      <c r="H8" s="31"/>
      <c r="I8" s="31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58" t="s">
        <v>1185</v>
      </c>
      <c r="F9" s="259"/>
      <c r="G9" s="259"/>
      <c r="H9" s="259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09" t="s">
        <v>16</v>
      </c>
      <c r="E11" s="31"/>
      <c r="F11" s="110" t="s">
        <v>1</v>
      </c>
      <c r="G11" s="31"/>
      <c r="H11" s="31"/>
      <c r="I11" s="109" t="s">
        <v>17</v>
      </c>
      <c r="J11" s="110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09" t="s">
        <v>18</v>
      </c>
      <c r="E12" s="31"/>
      <c r="F12" s="110" t="s">
        <v>19</v>
      </c>
      <c r="G12" s="31"/>
      <c r="H12" s="31"/>
      <c r="I12" s="109" t="s">
        <v>20</v>
      </c>
      <c r="J12" s="111" t="str">
        <f>'Rekapitulácia stavby'!AN8</f>
        <v>23. 11. 2020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5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09" t="s">
        <v>22</v>
      </c>
      <c r="E14" s="31"/>
      <c r="F14" s="31"/>
      <c r="G14" s="31"/>
      <c r="H14" s="31"/>
      <c r="I14" s="109" t="s">
        <v>23</v>
      </c>
      <c r="J14" s="110" t="s">
        <v>1</v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0" t="s">
        <v>19</v>
      </c>
      <c r="F15" s="31"/>
      <c r="G15" s="31"/>
      <c r="H15" s="31"/>
      <c r="I15" s="109" t="s">
        <v>24</v>
      </c>
      <c r="J15" s="110" t="s">
        <v>1</v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7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09" t="s">
        <v>25</v>
      </c>
      <c r="E17" s="31"/>
      <c r="F17" s="31"/>
      <c r="G17" s="31"/>
      <c r="H17" s="31"/>
      <c r="I17" s="109" t="s">
        <v>23</v>
      </c>
      <c r="J17" s="27" t="str">
        <f>'Rekapitulácia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60" t="str">
        <f>'Rekapitulácia stavby'!E14</f>
        <v>Vyplň údaj</v>
      </c>
      <c r="F18" s="261"/>
      <c r="G18" s="261"/>
      <c r="H18" s="261"/>
      <c r="I18" s="109" t="s">
        <v>24</v>
      </c>
      <c r="J18" s="27" t="str">
        <f>'Rekapitulácia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7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09" t="s">
        <v>27</v>
      </c>
      <c r="E20" s="31"/>
      <c r="F20" s="31"/>
      <c r="G20" s="31"/>
      <c r="H20" s="31"/>
      <c r="I20" s="109" t="s">
        <v>23</v>
      </c>
      <c r="J20" s="110" t="s">
        <v>28</v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0" t="s">
        <v>29</v>
      </c>
      <c r="F21" s="31"/>
      <c r="G21" s="31"/>
      <c r="H21" s="31"/>
      <c r="I21" s="109" t="s">
        <v>24</v>
      </c>
      <c r="J21" s="110" t="s">
        <v>1</v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7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09" t="s">
        <v>32</v>
      </c>
      <c r="E23" s="31"/>
      <c r="F23" s="31"/>
      <c r="G23" s="31"/>
      <c r="H23" s="31"/>
      <c r="I23" s="109" t="s">
        <v>23</v>
      </c>
      <c r="J23" s="110" t="s">
        <v>1</v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0" t="s">
        <v>33</v>
      </c>
      <c r="F24" s="31"/>
      <c r="G24" s="31"/>
      <c r="H24" s="31"/>
      <c r="I24" s="109" t="s">
        <v>24</v>
      </c>
      <c r="J24" s="110" t="s">
        <v>1</v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7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09" t="s">
        <v>34</v>
      </c>
      <c r="E26" s="31"/>
      <c r="F26" s="31"/>
      <c r="G26" s="31"/>
      <c r="H26" s="31"/>
      <c r="I26" s="31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2"/>
      <c r="B27" s="113"/>
      <c r="C27" s="112"/>
      <c r="D27" s="112"/>
      <c r="E27" s="262" t="s">
        <v>1</v>
      </c>
      <c r="F27" s="262"/>
      <c r="G27" s="262"/>
      <c r="H27" s="262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7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7" customHeight="1">
      <c r="A29" s="31"/>
      <c r="B29" s="36"/>
      <c r="C29" s="31"/>
      <c r="D29" s="115"/>
      <c r="E29" s="115"/>
      <c r="F29" s="115"/>
      <c r="G29" s="115"/>
      <c r="H29" s="115"/>
      <c r="I29" s="115"/>
      <c r="J29" s="115"/>
      <c r="K29" s="115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4" customHeight="1">
      <c r="A30" s="31"/>
      <c r="B30" s="36"/>
      <c r="C30" s="31"/>
      <c r="D30" s="116" t="s">
        <v>35</v>
      </c>
      <c r="E30" s="31"/>
      <c r="F30" s="31"/>
      <c r="G30" s="31"/>
      <c r="H30" s="31"/>
      <c r="I30" s="31"/>
      <c r="J30" s="117">
        <f>ROUND(J122,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7" customHeight="1">
      <c r="A31" s="31"/>
      <c r="B31" s="36"/>
      <c r="C31" s="31"/>
      <c r="D31" s="115"/>
      <c r="E31" s="115"/>
      <c r="F31" s="115"/>
      <c r="G31" s="115"/>
      <c r="H31" s="115"/>
      <c r="I31" s="115"/>
      <c r="J31" s="115"/>
      <c r="K31" s="115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5" customHeight="1">
      <c r="A32" s="31"/>
      <c r="B32" s="36"/>
      <c r="C32" s="31"/>
      <c r="D32" s="31"/>
      <c r="E32" s="31"/>
      <c r="F32" s="118" t="s">
        <v>37</v>
      </c>
      <c r="G32" s="31"/>
      <c r="H32" s="31"/>
      <c r="I32" s="118" t="s">
        <v>36</v>
      </c>
      <c r="J32" s="118" t="s">
        <v>38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5" customHeight="1">
      <c r="A33" s="31"/>
      <c r="B33" s="36"/>
      <c r="C33" s="31"/>
      <c r="D33" s="119" t="s">
        <v>39</v>
      </c>
      <c r="E33" s="109" t="s">
        <v>40</v>
      </c>
      <c r="F33" s="120">
        <f>ROUND((SUM(BE122:BE171)),  2)</f>
        <v>0</v>
      </c>
      <c r="G33" s="31"/>
      <c r="H33" s="31"/>
      <c r="I33" s="121">
        <v>0.2</v>
      </c>
      <c r="J33" s="120">
        <f>ROUND(((SUM(BE122:BE171))*I33),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5" customHeight="1">
      <c r="A34" s="31"/>
      <c r="B34" s="36"/>
      <c r="C34" s="31"/>
      <c r="D34" s="31"/>
      <c r="E34" s="109" t="s">
        <v>41</v>
      </c>
      <c r="F34" s="120">
        <f>ROUND((SUM(BF122:BF171)),  2)</f>
        <v>0</v>
      </c>
      <c r="G34" s="31"/>
      <c r="H34" s="31"/>
      <c r="I34" s="121">
        <v>0.2</v>
      </c>
      <c r="J34" s="120">
        <f>ROUND(((SUM(BF122:BF171))*I34),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5" hidden="1" customHeight="1">
      <c r="A35" s="31"/>
      <c r="B35" s="36"/>
      <c r="C35" s="31"/>
      <c r="D35" s="31"/>
      <c r="E35" s="109" t="s">
        <v>42</v>
      </c>
      <c r="F35" s="120">
        <f>ROUND((SUM(BG122:BG171)),  2)</f>
        <v>0</v>
      </c>
      <c r="G35" s="31"/>
      <c r="H35" s="31"/>
      <c r="I35" s="121">
        <v>0.2</v>
      </c>
      <c r="J35" s="120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5" hidden="1" customHeight="1">
      <c r="A36" s="31"/>
      <c r="B36" s="36"/>
      <c r="C36" s="31"/>
      <c r="D36" s="31"/>
      <c r="E36" s="109" t="s">
        <v>43</v>
      </c>
      <c r="F36" s="120">
        <f>ROUND((SUM(BH122:BH171)),  2)</f>
        <v>0</v>
      </c>
      <c r="G36" s="31"/>
      <c r="H36" s="31"/>
      <c r="I36" s="121">
        <v>0.2</v>
      </c>
      <c r="J36" s="120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5" hidden="1" customHeight="1">
      <c r="A37" s="31"/>
      <c r="B37" s="36"/>
      <c r="C37" s="31"/>
      <c r="D37" s="31"/>
      <c r="E37" s="109" t="s">
        <v>44</v>
      </c>
      <c r="F37" s="120">
        <f>ROUND((SUM(BI122:BI171)),  2)</f>
        <v>0</v>
      </c>
      <c r="G37" s="31"/>
      <c r="H37" s="31"/>
      <c r="I37" s="121">
        <v>0</v>
      </c>
      <c r="J37" s="120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7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4" customHeight="1">
      <c r="A39" s="31"/>
      <c r="B39" s="36"/>
      <c r="C39" s="122"/>
      <c r="D39" s="123" t="s">
        <v>45</v>
      </c>
      <c r="E39" s="124"/>
      <c r="F39" s="124"/>
      <c r="G39" s="125" t="s">
        <v>46</v>
      </c>
      <c r="H39" s="126" t="s">
        <v>47</v>
      </c>
      <c r="I39" s="124"/>
      <c r="J39" s="127">
        <f>SUM(J30:J37)</f>
        <v>0</v>
      </c>
      <c r="K39" s="128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5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5" customHeight="1">
      <c r="B41" s="17"/>
      <c r="L41" s="17"/>
    </row>
    <row r="42" spans="1:31" s="1" customFormat="1" ht="14.5" customHeight="1">
      <c r="B42" s="17"/>
      <c r="L42" s="17"/>
    </row>
    <row r="43" spans="1:31" s="1" customFormat="1" ht="14.5" customHeight="1">
      <c r="B43" s="17"/>
      <c r="L43" s="17"/>
    </row>
    <row r="44" spans="1:31" s="1" customFormat="1" ht="14.5" customHeight="1">
      <c r="B44" s="17"/>
      <c r="L44" s="17"/>
    </row>
    <row r="45" spans="1:31" s="1" customFormat="1" ht="14.5" customHeight="1">
      <c r="B45" s="17"/>
      <c r="L45" s="17"/>
    </row>
    <row r="46" spans="1:31" s="1" customFormat="1" ht="14.5" customHeight="1">
      <c r="B46" s="17"/>
      <c r="L46" s="17"/>
    </row>
    <row r="47" spans="1:31" s="1" customFormat="1" ht="14.5" customHeight="1">
      <c r="B47" s="17"/>
      <c r="L47" s="17"/>
    </row>
    <row r="48" spans="1:31" s="1" customFormat="1" ht="14.5" customHeight="1">
      <c r="B48" s="17"/>
      <c r="L48" s="17"/>
    </row>
    <row r="49" spans="1:31" s="1" customFormat="1" ht="14.5" customHeight="1">
      <c r="B49" s="17"/>
      <c r="L49" s="17"/>
    </row>
    <row r="50" spans="1:31" s="2" customFormat="1" ht="14.5" customHeight="1">
      <c r="B50" s="48"/>
      <c r="D50" s="129" t="s">
        <v>48</v>
      </c>
      <c r="E50" s="130"/>
      <c r="F50" s="130"/>
      <c r="G50" s="129" t="s">
        <v>49</v>
      </c>
      <c r="H50" s="130"/>
      <c r="I50" s="130"/>
      <c r="J50" s="130"/>
      <c r="K50" s="130"/>
      <c r="L50" s="48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45">
      <c r="A61" s="31"/>
      <c r="B61" s="36"/>
      <c r="C61" s="31"/>
      <c r="D61" s="131" t="s">
        <v>50</v>
      </c>
      <c r="E61" s="132"/>
      <c r="F61" s="133" t="s">
        <v>51</v>
      </c>
      <c r="G61" s="131" t="s">
        <v>50</v>
      </c>
      <c r="H61" s="132"/>
      <c r="I61" s="132"/>
      <c r="J61" s="134" t="s">
        <v>51</v>
      </c>
      <c r="K61" s="132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45">
      <c r="A65" s="31"/>
      <c r="B65" s="36"/>
      <c r="C65" s="31"/>
      <c r="D65" s="129" t="s">
        <v>52</v>
      </c>
      <c r="E65" s="135"/>
      <c r="F65" s="135"/>
      <c r="G65" s="129" t="s">
        <v>53</v>
      </c>
      <c r="H65" s="135"/>
      <c r="I65" s="135"/>
      <c r="J65" s="135"/>
      <c r="K65" s="135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45">
      <c r="A76" s="31"/>
      <c r="B76" s="36"/>
      <c r="C76" s="31"/>
      <c r="D76" s="131" t="s">
        <v>50</v>
      </c>
      <c r="E76" s="132"/>
      <c r="F76" s="133" t="s">
        <v>51</v>
      </c>
      <c r="G76" s="131" t="s">
        <v>50</v>
      </c>
      <c r="H76" s="132"/>
      <c r="I76" s="132"/>
      <c r="J76" s="134" t="s">
        <v>51</v>
      </c>
      <c r="K76" s="132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5" customHeight="1">
      <c r="A77" s="31"/>
      <c r="B77" s="136"/>
      <c r="C77" s="137"/>
      <c r="D77" s="137"/>
      <c r="E77" s="137"/>
      <c r="F77" s="137"/>
      <c r="G77" s="137"/>
      <c r="H77" s="137"/>
      <c r="I77" s="137"/>
      <c r="J77" s="137"/>
      <c r="K77" s="137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7" hidden="1" customHeight="1">
      <c r="A81" s="31"/>
      <c r="B81" s="138"/>
      <c r="C81" s="139"/>
      <c r="D81" s="139"/>
      <c r="E81" s="139"/>
      <c r="F81" s="139"/>
      <c r="G81" s="139"/>
      <c r="H81" s="139"/>
      <c r="I81" s="139"/>
      <c r="J81" s="139"/>
      <c r="K81" s="139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5" hidden="1" customHeight="1">
      <c r="A82" s="31"/>
      <c r="B82" s="32"/>
      <c r="C82" s="20" t="s">
        <v>105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7" hidden="1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14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3"/>
      <c r="D85" s="33"/>
      <c r="E85" s="254" t="str">
        <f>E7</f>
        <v>Bytový dom Malá Čierna</v>
      </c>
      <c r="F85" s="255"/>
      <c r="G85" s="255"/>
      <c r="H85" s="255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103</v>
      </c>
      <c r="D86" s="33"/>
      <c r="E86" s="33"/>
      <c r="F86" s="33"/>
      <c r="G86" s="33"/>
      <c r="H86" s="33"/>
      <c r="I86" s="33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3"/>
      <c r="D87" s="33"/>
      <c r="E87" s="242" t="str">
        <f>E9</f>
        <v>6 - Spevnené plochy a parkovisko</v>
      </c>
      <c r="F87" s="253"/>
      <c r="G87" s="253"/>
      <c r="H87" s="253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7" hidden="1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18</v>
      </c>
      <c r="D89" s="33"/>
      <c r="E89" s="33"/>
      <c r="F89" s="24" t="str">
        <f>F12</f>
        <v>Obec Malá Čierna</v>
      </c>
      <c r="G89" s="33"/>
      <c r="H89" s="33"/>
      <c r="I89" s="26" t="s">
        <v>20</v>
      </c>
      <c r="J89" s="63" t="str">
        <f>IF(J12="","",J12)</f>
        <v>23. 11. 2020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7" hidden="1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5" hidden="1" customHeight="1">
      <c r="A91" s="31"/>
      <c r="B91" s="32"/>
      <c r="C91" s="26" t="s">
        <v>22</v>
      </c>
      <c r="D91" s="33"/>
      <c r="E91" s="33"/>
      <c r="F91" s="24" t="str">
        <f>E15</f>
        <v>Obec Malá Čierna</v>
      </c>
      <c r="G91" s="33"/>
      <c r="H91" s="33"/>
      <c r="I91" s="26" t="s">
        <v>27</v>
      </c>
      <c r="J91" s="29" t="str">
        <f>E21</f>
        <v>Project89 s.r.o.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5" hidden="1" customHeight="1">
      <c r="A92" s="31"/>
      <c r="B92" s="32"/>
      <c r="C92" s="26" t="s">
        <v>25</v>
      </c>
      <c r="D92" s="33"/>
      <c r="E92" s="33"/>
      <c r="F92" s="24" t="str">
        <f>IF(E18="","",E18)</f>
        <v>Vyplň údaj</v>
      </c>
      <c r="G92" s="33"/>
      <c r="H92" s="33"/>
      <c r="I92" s="26" t="s">
        <v>32</v>
      </c>
      <c r="J92" s="29" t="str">
        <f>E24</f>
        <v>Ing. Eduard Luščoň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4" hidden="1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40" t="s">
        <v>106</v>
      </c>
      <c r="D94" s="141"/>
      <c r="E94" s="141"/>
      <c r="F94" s="141"/>
      <c r="G94" s="141"/>
      <c r="H94" s="141"/>
      <c r="I94" s="141"/>
      <c r="J94" s="142" t="s">
        <v>107</v>
      </c>
      <c r="K94" s="141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4" hidden="1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5" hidden="1" customHeight="1">
      <c r="A96" s="31"/>
      <c r="B96" s="32"/>
      <c r="C96" s="143" t="s">
        <v>108</v>
      </c>
      <c r="D96" s="33"/>
      <c r="E96" s="33"/>
      <c r="F96" s="33"/>
      <c r="G96" s="33"/>
      <c r="H96" s="33"/>
      <c r="I96" s="33"/>
      <c r="J96" s="81">
        <f>J122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109</v>
      </c>
    </row>
    <row r="97" spans="1:31" s="9" customFormat="1" ht="25" hidden="1" customHeight="1">
      <c r="B97" s="144"/>
      <c r="C97" s="145"/>
      <c r="D97" s="146" t="s">
        <v>607</v>
      </c>
      <c r="E97" s="147"/>
      <c r="F97" s="147"/>
      <c r="G97" s="147"/>
      <c r="H97" s="147"/>
      <c r="I97" s="147"/>
      <c r="J97" s="148">
        <f>J123</f>
        <v>0</v>
      </c>
      <c r="K97" s="145"/>
      <c r="L97" s="149"/>
    </row>
    <row r="98" spans="1:31" s="12" customFormat="1" ht="19.95" hidden="1" customHeight="1">
      <c r="B98" s="204"/>
      <c r="C98" s="205"/>
      <c r="D98" s="206" t="s">
        <v>1186</v>
      </c>
      <c r="E98" s="207"/>
      <c r="F98" s="207"/>
      <c r="G98" s="207"/>
      <c r="H98" s="207"/>
      <c r="I98" s="207"/>
      <c r="J98" s="208">
        <f>J124</f>
        <v>0</v>
      </c>
      <c r="K98" s="205"/>
      <c r="L98" s="209"/>
    </row>
    <row r="99" spans="1:31" s="12" customFormat="1" ht="19.95" hidden="1" customHeight="1">
      <c r="B99" s="204"/>
      <c r="C99" s="205"/>
      <c r="D99" s="206" t="s">
        <v>1187</v>
      </c>
      <c r="E99" s="207"/>
      <c r="F99" s="207"/>
      <c r="G99" s="207"/>
      <c r="H99" s="207"/>
      <c r="I99" s="207"/>
      <c r="J99" s="208">
        <f>J135</f>
        <v>0</v>
      </c>
      <c r="K99" s="205"/>
      <c r="L99" s="209"/>
    </row>
    <row r="100" spans="1:31" s="12" customFormat="1" ht="19.95" hidden="1" customHeight="1">
      <c r="B100" s="204"/>
      <c r="C100" s="205"/>
      <c r="D100" s="206" t="s">
        <v>1188</v>
      </c>
      <c r="E100" s="207"/>
      <c r="F100" s="207"/>
      <c r="G100" s="207"/>
      <c r="H100" s="207"/>
      <c r="I100" s="207"/>
      <c r="J100" s="208">
        <f>J138</f>
        <v>0</v>
      </c>
      <c r="K100" s="205"/>
      <c r="L100" s="209"/>
    </row>
    <row r="101" spans="1:31" s="12" customFormat="1" ht="19.95" hidden="1" customHeight="1">
      <c r="B101" s="204"/>
      <c r="C101" s="205"/>
      <c r="D101" s="206" t="s">
        <v>1189</v>
      </c>
      <c r="E101" s="207"/>
      <c r="F101" s="207"/>
      <c r="G101" s="207"/>
      <c r="H101" s="207"/>
      <c r="I101" s="207"/>
      <c r="J101" s="208">
        <f>J147</f>
        <v>0</v>
      </c>
      <c r="K101" s="205"/>
      <c r="L101" s="209"/>
    </row>
    <row r="102" spans="1:31" s="12" customFormat="1" ht="19.95" hidden="1" customHeight="1">
      <c r="B102" s="204"/>
      <c r="C102" s="205"/>
      <c r="D102" s="206" t="s">
        <v>608</v>
      </c>
      <c r="E102" s="207"/>
      <c r="F102" s="207"/>
      <c r="G102" s="207"/>
      <c r="H102" s="207"/>
      <c r="I102" s="207"/>
      <c r="J102" s="208">
        <f>J154</f>
        <v>0</v>
      </c>
      <c r="K102" s="205"/>
      <c r="L102" s="209"/>
    </row>
    <row r="103" spans="1:31" s="2" customFormat="1" ht="21.75" hidden="1" customHeight="1">
      <c r="A103" s="31"/>
      <c r="B103" s="32"/>
      <c r="C103" s="33"/>
      <c r="D103" s="33"/>
      <c r="E103" s="33"/>
      <c r="F103" s="33"/>
      <c r="G103" s="33"/>
      <c r="H103" s="33"/>
      <c r="I103" s="33"/>
      <c r="J103" s="33"/>
      <c r="K103" s="33"/>
      <c r="L103" s="48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</row>
    <row r="104" spans="1:31" s="2" customFormat="1" ht="7" hidden="1" customHeight="1">
      <c r="A104" s="31"/>
      <c r="B104" s="51"/>
      <c r="C104" s="52"/>
      <c r="D104" s="52"/>
      <c r="E104" s="52"/>
      <c r="F104" s="52"/>
      <c r="G104" s="52"/>
      <c r="H104" s="52"/>
      <c r="I104" s="52"/>
      <c r="J104" s="52"/>
      <c r="K104" s="52"/>
      <c r="L104" s="48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</row>
    <row r="105" spans="1:31" hidden="1"/>
    <row r="106" spans="1:31" hidden="1"/>
    <row r="107" spans="1:31" hidden="1"/>
    <row r="108" spans="1:31" s="2" customFormat="1" ht="7" customHeight="1">
      <c r="A108" s="31"/>
      <c r="B108" s="53"/>
      <c r="C108" s="54"/>
      <c r="D108" s="54"/>
      <c r="E108" s="54"/>
      <c r="F108" s="54"/>
      <c r="G108" s="54"/>
      <c r="H108" s="54"/>
      <c r="I108" s="54"/>
      <c r="J108" s="54"/>
      <c r="K108" s="54"/>
      <c r="L108" s="48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25" customHeight="1">
      <c r="A109" s="31"/>
      <c r="B109" s="32"/>
      <c r="C109" s="20" t="s">
        <v>131</v>
      </c>
      <c r="D109" s="33"/>
      <c r="E109" s="33"/>
      <c r="F109" s="33"/>
      <c r="G109" s="33"/>
      <c r="H109" s="33"/>
      <c r="I109" s="33"/>
      <c r="J109" s="33"/>
      <c r="K109" s="33"/>
      <c r="L109" s="48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7" customHeight="1">
      <c r="A110" s="31"/>
      <c r="B110" s="32"/>
      <c r="C110" s="33"/>
      <c r="D110" s="33"/>
      <c r="E110" s="33"/>
      <c r="F110" s="33"/>
      <c r="G110" s="33"/>
      <c r="H110" s="33"/>
      <c r="I110" s="33"/>
      <c r="J110" s="33"/>
      <c r="K110" s="33"/>
      <c r="L110" s="48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12" customHeight="1">
      <c r="A111" s="31"/>
      <c r="B111" s="32"/>
      <c r="C111" s="26" t="s">
        <v>14</v>
      </c>
      <c r="D111" s="33"/>
      <c r="E111" s="33"/>
      <c r="F111" s="33"/>
      <c r="G111" s="33"/>
      <c r="H111" s="33"/>
      <c r="I111" s="33"/>
      <c r="J111" s="33"/>
      <c r="K111" s="33"/>
      <c r="L111" s="48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6.5" customHeight="1">
      <c r="A112" s="31"/>
      <c r="B112" s="32"/>
      <c r="C112" s="33"/>
      <c r="D112" s="33"/>
      <c r="E112" s="254" t="str">
        <f>E7</f>
        <v>Bytový dom Malá Čierna</v>
      </c>
      <c r="F112" s="255"/>
      <c r="G112" s="255"/>
      <c r="H112" s="255"/>
      <c r="I112" s="33"/>
      <c r="J112" s="33"/>
      <c r="K112" s="33"/>
      <c r="L112" s="48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2" customHeight="1">
      <c r="A113" s="31"/>
      <c r="B113" s="32"/>
      <c r="C113" s="26" t="s">
        <v>103</v>
      </c>
      <c r="D113" s="33"/>
      <c r="E113" s="33"/>
      <c r="F113" s="33"/>
      <c r="G113" s="33"/>
      <c r="H113" s="33"/>
      <c r="I113" s="33"/>
      <c r="J113" s="33"/>
      <c r="K113" s="33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6.5" customHeight="1">
      <c r="A114" s="31"/>
      <c r="B114" s="32"/>
      <c r="C114" s="33"/>
      <c r="D114" s="33"/>
      <c r="E114" s="242" t="str">
        <f>E9</f>
        <v>6 - Spevnené plochy a parkovisko</v>
      </c>
      <c r="F114" s="253"/>
      <c r="G114" s="253"/>
      <c r="H114" s="253"/>
      <c r="I114" s="33"/>
      <c r="J114" s="33"/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7" customHeight="1">
      <c r="A115" s="31"/>
      <c r="B115" s="32"/>
      <c r="C115" s="33"/>
      <c r="D115" s="33"/>
      <c r="E115" s="33"/>
      <c r="F115" s="33"/>
      <c r="G115" s="33"/>
      <c r="H115" s="33"/>
      <c r="I115" s="33"/>
      <c r="J115" s="33"/>
      <c r="K115" s="33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12" customHeight="1">
      <c r="A116" s="31"/>
      <c r="B116" s="32"/>
      <c r="C116" s="26" t="s">
        <v>18</v>
      </c>
      <c r="D116" s="33"/>
      <c r="E116" s="33"/>
      <c r="F116" s="24" t="str">
        <f>F12</f>
        <v>Obec Malá Čierna</v>
      </c>
      <c r="G116" s="33"/>
      <c r="H116" s="33"/>
      <c r="I116" s="26" t="s">
        <v>20</v>
      </c>
      <c r="J116" s="63" t="str">
        <f>IF(J12="","",J12)</f>
        <v>23. 11. 2020</v>
      </c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7" customHeight="1">
      <c r="A117" s="31"/>
      <c r="B117" s="32"/>
      <c r="C117" s="33"/>
      <c r="D117" s="33"/>
      <c r="E117" s="33"/>
      <c r="F117" s="33"/>
      <c r="G117" s="33"/>
      <c r="H117" s="33"/>
      <c r="I117" s="33"/>
      <c r="J117" s="33"/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15.25" customHeight="1">
      <c r="A118" s="31"/>
      <c r="B118" s="32"/>
      <c r="C118" s="26" t="s">
        <v>22</v>
      </c>
      <c r="D118" s="33"/>
      <c r="E118" s="33"/>
      <c r="F118" s="24" t="str">
        <f>E15</f>
        <v>Obec Malá Čierna</v>
      </c>
      <c r="G118" s="33"/>
      <c r="H118" s="33"/>
      <c r="I118" s="26" t="s">
        <v>27</v>
      </c>
      <c r="J118" s="29" t="str">
        <f>E21</f>
        <v>Project89 s.r.o.</v>
      </c>
      <c r="K118" s="33"/>
      <c r="L118" s="48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15.25" customHeight="1">
      <c r="A119" s="31"/>
      <c r="B119" s="32"/>
      <c r="C119" s="26" t="s">
        <v>25</v>
      </c>
      <c r="D119" s="33"/>
      <c r="E119" s="33"/>
      <c r="F119" s="24" t="str">
        <f>IF(E18="","",E18)</f>
        <v>Vyplň údaj</v>
      </c>
      <c r="G119" s="33"/>
      <c r="H119" s="33"/>
      <c r="I119" s="26" t="s">
        <v>32</v>
      </c>
      <c r="J119" s="29" t="str">
        <f>E24</f>
        <v>Ing. Eduard Luščoň</v>
      </c>
      <c r="K119" s="33"/>
      <c r="L119" s="48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2" customFormat="1" ht="10.4" customHeight="1">
      <c r="A120" s="31"/>
      <c r="B120" s="32"/>
      <c r="C120" s="33"/>
      <c r="D120" s="33"/>
      <c r="E120" s="33"/>
      <c r="F120" s="33"/>
      <c r="G120" s="33"/>
      <c r="H120" s="33"/>
      <c r="I120" s="33"/>
      <c r="J120" s="33"/>
      <c r="K120" s="33"/>
      <c r="L120" s="48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5" s="10" customFormat="1" ht="29.25" customHeight="1">
      <c r="A121" s="150"/>
      <c r="B121" s="151"/>
      <c r="C121" s="152" t="s">
        <v>132</v>
      </c>
      <c r="D121" s="153" t="s">
        <v>60</v>
      </c>
      <c r="E121" s="153" t="s">
        <v>56</v>
      </c>
      <c r="F121" s="153" t="s">
        <v>57</v>
      </c>
      <c r="G121" s="153" t="s">
        <v>133</v>
      </c>
      <c r="H121" s="153" t="s">
        <v>134</v>
      </c>
      <c r="I121" s="153" t="s">
        <v>135</v>
      </c>
      <c r="J121" s="154" t="s">
        <v>107</v>
      </c>
      <c r="K121" s="155" t="s">
        <v>136</v>
      </c>
      <c r="L121" s="156"/>
      <c r="M121" s="72" t="s">
        <v>1</v>
      </c>
      <c r="N121" s="73" t="s">
        <v>39</v>
      </c>
      <c r="O121" s="73" t="s">
        <v>137</v>
      </c>
      <c r="P121" s="73" t="s">
        <v>138</v>
      </c>
      <c r="Q121" s="73" t="s">
        <v>139</v>
      </c>
      <c r="R121" s="73" t="s">
        <v>140</v>
      </c>
      <c r="S121" s="73" t="s">
        <v>141</v>
      </c>
      <c r="T121" s="73" t="s">
        <v>142</v>
      </c>
      <c r="U121" s="74" t="s">
        <v>143</v>
      </c>
      <c r="V121" s="150"/>
      <c r="W121" s="150"/>
      <c r="X121" s="150"/>
      <c r="Y121" s="150"/>
      <c r="Z121" s="150"/>
      <c r="AA121" s="150"/>
      <c r="AB121" s="150"/>
      <c r="AC121" s="150"/>
      <c r="AD121" s="150"/>
      <c r="AE121" s="150"/>
    </row>
    <row r="122" spans="1:65" s="2" customFormat="1" ht="22.95" customHeight="1">
      <c r="A122" s="31"/>
      <c r="B122" s="32"/>
      <c r="C122" s="79" t="s">
        <v>108</v>
      </c>
      <c r="D122" s="33"/>
      <c r="E122" s="33"/>
      <c r="F122" s="33"/>
      <c r="G122" s="33"/>
      <c r="H122" s="33"/>
      <c r="I122" s="33"/>
      <c r="J122" s="157">
        <f>BK122</f>
        <v>0</v>
      </c>
      <c r="K122" s="33"/>
      <c r="L122" s="36"/>
      <c r="M122" s="75"/>
      <c r="N122" s="158"/>
      <c r="O122" s="76"/>
      <c r="P122" s="159">
        <f>P123</f>
        <v>0</v>
      </c>
      <c r="Q122" s="76"/>
      <c r="R122" s="159">
        <f>R123</f>
        <v>214.98187799999999</v>
      </c>
      <c r="S122" s="76"/>
      <c r="T122" s="159">
        <f>T123</f>
        <v>15.14</v>
      </c>
      <c r="U122" s="77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T122" s="14" t="s">
        <v>74</v>
      </c>
      <c r="AU122" s="14" t="s">
        <v>109</v>
      </c>
      <c r="BK122" s="160">
        <f>BK123</f>
        <v>0</v>
      </c>
    </row>
    <row r="123" spans="1:65" s="11" customFormat="1" ht="25.95" customHeight="1">
      <c r="B123" s="161"/>
      <c r="C123" s="162"/>
      <c r="D123" s="163" t="s">
        <v>74</v>
      </c>
      <c r="E123" s="164" t="s">
        <v>613</v>
      </c>
      <c r="F123" s="164" t="s">
        <v>614</v>
      </c>
      <c r="G123" s="162"/>
      <c r="H123" s="162"/>
      <c r="I123" s="165"/>
      <c r="J123" s="166">
        <f>BK123</f>
        <v>0</v>
      </c>
      <c r="K123" s="162"/>
      <c r="L123" s="167"/>
      <c r="M123" s="168"/>
      <c r="N123" s="169"/>
      <c r="O123" s="169"/>
      <c r="P123" s="170">
        <f>P124+P135+P138+P147+P154</f>
        <v>0</v>
      </c>
      <c r="Q123" s="169"/>
      <c r="R123" s="170">
        <f>R124+R135+R138+R147+R154</f>
        <v>214.98187799999999</v>
      </c>
      <c r="S123" s="169"/>
      <c r="T123" s="170">
        <f>T124+T135+T138+T147+T154</f>
        <v>15.14</v>
      </c>
      <c r="U123" s="171"/>
      <c r="AR123" s="172" t="s">
        <v>80</v>
      </c>
      <c r="AT123" s="173" t="s">
        <v>74</v>
      </c>
      <c r="AU123" s="173" t="s">
        <v>75</v>
      </c>
      <c r="AY123" s="172" t="s">
        <v>145</v>
      </c>
      <c r="BK123" s="174">
        <f>BK124+BK135+BK138+BK147+BK154</f>
        <v>0</v>
      </c>
    </row>
    <row r="124" spans="1:65" s="11" customFormat="1" ht="22.95" customHeight="1">
      <c r="B124" s="161"/>
      <c r="C124" s="162"/>
      <c r="D124" s="163" t="s">
        <v>74</v>
      </c>
      <c r="E124" s="210" t="s">
        <v>80</v>
      </c>
      <c r="F124" s="210" t="s">
        <v>144</v>
      </c>
      <c r="G124" s="162"/>
      <c r="H124" s="162"/>
      <c r="I124" s="165"/>
      <c r="J124" s="211">
        <f>BK124</f>
        <v>0</v>
      </c>
      <c r="K124" s="162"/>
      <c r="L124" s="167"/>
      <c r="M124" s="168"/>
      <c r="N124" s="169"/>
      <c r="O124" s="169"/>
      <c r="P124" s="170">
        <f>SUM(P125:P134)</f>
        <v>0</v>
      </c>
      <c r="Q124" s="169"/>
      <c r="R124" s="170">
        <f>SUM(R125:R134)</f>
        <v>15.751236</v>
      </c>
      <c r="S124" s="169"/>
      <c r="T124" s="170">
        <f>SUM(T125:T134)</f>
        <v>6.86</v>
      </c>
      <c r="U124" s="171"/>
      <c r="AR124" s="172" t="s">
        <v>80</v>
      </c>
      <c r="AT124" s="173" t="s">
        <v>74</v>
      </c>
      <c r="AU124" s="173" t="s">
        <v>80</v>
      </c>
      <c r="AY124" s="172" t="s">
        <v>145</v>
      </c>
      <c r="BK124" s="174">
        <f>SUM(BK125:BK134)</f>
        <v>0</v>
      </c>
    </row>
    <row r="125" spans="1:65" s="2" customFormat="1" ht="37.950000000000003" customHeight="1">
      <c r="A125" s="31"/>
      <c r="B125" s="32"/>
      <c r="C125" s="175" t="s">
        <v>80</v>
      </c>
      <c r="D125" s="175" t="s">
        <v>146</v>
      </c>
      <c r="E125" s="176" t="s">
        <v>1190</v>
      </c>
      <c r="F125" s="177" t="s">
        <v>1191</v>
      </c>
      <c r="G125" s="178" t="s">
        <v>160</v>
      </c>
      <c r="H125" s="179">
        <v>140</v>
      </c>
      <c r="I125" s="180"/>
      <c r="J125" s="179">
        <f t="shared" ref="J125:J134" si="0">ROUND(I125*H125,3)</f>
        <v>0</v>
      </c>
      <c r="K125" s="181"/>
      <c r="L125" s="36"/>
      <c r="M125" s="182" t="s">
        <v>1</v>
      </c>
      <c r="N125" s="183" t="s">
        <v>41</v>
      </c>
      <c r="O125" s="68"/>
      <c r="P125" s="184">
        <f t="shared" ref="P125:P134" si="1">O125*H125</f>
        <v>0</v>
      </c>
      <c r="Q125" s="184">
        <v>0</v>
      </c>
      <c r="R125" s="184">
        <f t="shared" ref="R125:R134" si="2">Q125*H125</f>
        <v>0</v>
      </c>
      <c r="S125" s="184">
        <v>0</v>
      </c>
      <c r="T125" s="184">
        <f t="shared" ref="T125:T134" si="3">S125*H125</f>
        <v>0</v>
      </c>
      <c r="U125" s="185" t="s">
        <v>1</v>
      </c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R125" s="186" t="s">
        <v>90</v>
      </c>
      <c r="AT125" s="186" t="s">
        <v>146</v>
      </c>
      <c r="AU125" s="186" t="s">
        <v>84</v>
      </c>
      <c r="AY125" s="14" t="s">
        <v>145</v>
      </c>
      <c r="BE125" s="187">
        <f t="shared" ref="BE125:BE134" si="4">IF(N125="základná",J125,0)</f>
        <v>0</v>
      </c>
      <c r="BF125" s="187">
        <f t="shared" ref="BF125:BF134" si="5">IF(N125="znížená",J125,0)</f>
        <v>0</v>
      </c>
      <c r="BG125" s="187">
        <f t="shared" ref="BG125:BG134" si="6">IF(N125="zákl. prenesená",J125,0)</f>
        <v>0</v>
      </c>
      <c r="BH125" s="187">
        <f t="shared" ref="BH125:BH134" si="7">IF(N125="zníž. prenesená",J125,0)</f>
        <v>0</v>
      </c>
      <c r="BI125" s="187">
        <f t="shared" ref="BI125:BI134" si="8">IF(N125="nulová",J125,0)</f>
        <v>0</v>
      </c>
      <c r="BJ125" s="14" t="s">
        <v>84</v>
      </c>
      <c r="BK125" s="188">
        <f t="shared" ref="BK125:BK134" si="9">ROUND(I125*H125,3)</f>
        <v>0</v>
      </c>
      <c r="BL125" s="14" t="s">
        <v>90</v>
      </c>
      <c r="BM125" s="186" t="s">
        <v>1192</v>
      </c>
    </row>
    <row r="126" spans="1:65" s="2" customFormat="1" ht="24.25" customHeight="1">
      <c r="A126" s="31"/>
      <c r="B126" s="32"/>
      <c r="C126" s="175" t="s">
        <v>84</v>
      </c>
      <c r="D126" s="175" t="s">
        <v>146</v>
      </c>
      <c r="E126" s="176" t="s">
        <v>1193</v>
      </c>
      <c r="F126" s="177" t="s">
        <v>1194</v>
      </c>
      <c r="G126" s="178" t="s">
        <v>160</v>
      </c>
      <c r="H126" s="179">
        <v>70</v>
      </c>
      <c r="I126" s="180"/>
      <c r="J126" s="179">
        <f t="shared" si="0"/>
        <v>0</v>
      </c>
      <c r="K126" s="181"/>
      <c r="L126" s="36"/>
      <c r="M126" s="182" t="s">
        <v>1</v>
      </c>
      <c r="N126" s="183" t="s">
        <v>41</v>
      </c>
      <c r="O126" s="68"/>
      <c r="P126" s="184">
        <f t="shared" si="1"/>
        <v>0</v>
      </c>
      <c r="Q126" s="184">
        <v>0</v>
      </c>
      <c r="R126" s="184">
        <f t="shared" si="2"/>
        <v>0</v>
      </c>
      <c r="S126" s="184">
        <v>9.8000000000000004E-2</v>
      </c>
      <c r="T126" s="184">
        <f t="shared" si="3"/>
        <v>6.86</v>
      </c>
      <c r="U126" s="185" t="s">
        <v>1</v>
      </c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186" t="s">
        <v>90</v>
      </c>
      <c r="AT126" s="186" t="s">
        <v>146</v>
      </c>
      <c r="AU126" s="186" t="s">
        <v>84</v>
      </c>
      <c r="AY126" s="14" t="s">
        <v>145</v>
      </c>
      <c r="BE126" s="187">
        <f t="shared" si="4"/>
        <v>0</v>
      </c>
      <c r="BF126" s="187">
        <f t="shared" si="5"/>
        <v>0</v>
      </c>
      <c r="BG126" s="187">
        <f t="shared" si="6"/>
        <v>0</v>
      </c>
      <c r="BH126" s="187">
        <f t="shared" si="7"/>
        <v>0</v>
      </c>
      <c r="BI126" s="187">
        <f t="shared" si="8"/>
        <v>0</v>
      </c>
      <c r="BJ126" s="14" t="s">
        <v>84</v>
      </c>
      <c r="BK126" s="188">
        <f t="shared" si="9"/>
        <v>0</v>
      </c>
      <c r="BL126" s="14" t="s">
        <v>90</v>
      </c>
      <c r="BM126" s="186" t="s">
        <v>1195</v>
      </c>
    </row>
    <row r="127" spans="1:65" s="2" customFormat="1" ht="24.25" customHeight="1">
      <c r="A127" s="31"/>
      <c r="B127" s="32"/>
      <c r="C127" s="175" t="s">
        <v>87</v>
      </c>
      <c r="D127" s="175" t="s">
        <v>146</v>
      </c>
      <c r="E127" s="176" t="s">
        <v>1196</v>
      </c>
      <c r="F127" s="177" t="s">
        <v>1197</v>
      </c>
      <c r="G127" s="178" t="s">
        <v>149</v>
      </c>
      <c r="H127" s="179">
        <v>21</v>
      </c>
      <c r="I127" s="180"/>
      <c r="J127" s="179">
        <f t="shared" si="0"/>
        <v>0</v>
      </c>
      <c r="K127" s="181"/>
      <c r="L127" s="36"/>
      <c r="M127" s="182" t="s">
        <v>1</v>
      </c>
      <c r="N127" s="183" t="s">
        <v>41</v>
      </c>
      <c r="O127" s="68"/>
      <c r="P127" s="184">
        <f t="shared" si="1"/>
        <v>0</v>
      </c>
      <c r="Q127" s="184">
        <v>0</v>
      </c>
      <c r="R127" s="184">
        <f t="shared" si="2"/>
        <v>0</v>
      </c>
      <c r="S127" s="184">
        <v>0</v>
      </c>
      <c r="T127" s="184">
        <f t="shared" si="3"/>
        <v>0</v>
      </c>
      <c r="U127" s="185" t="s">
        <v>1</v>
      </c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186" t="s">
        <v>90</v>
      </c>
      <c r="AT127" s="186" t="s">
        <v>146</v>
      </c>
      <c r="AU127" s="186" t="s">
        <v>84</v>
      </c>
      <c r="AY127" s="14" t="s">
        <v>145</v>
      </c>
      <c r="BE127" s="187">
        <f t="shared" si="4"/>
        <v>0</v>
      </c>
      <c r="BF127" s="187">
        <f t="shared" si="5"/>
        <v>0</v>
      </c>
      <c r="BG127" s="187">
        <f t="shared" si="6"/>
        <v>0</v>
      </c>
      <c r="BH127" s="187">
        <f t="shared" si="7"/>
        <v>0</v>
      </c>
      <c r="BI127" s="187">
        <f t="shared" si="8"/>
        <v>0</v>
      </c>
      <c r="BJ127" s="14" t="s">
        <v>84</v>
      </c>
      <c r="BK127" s="188">
        <f t="shared" si="9"/>
        <v>0</v>
      </c>
      <c r="BL127" s="14" t="s">
        <v>90</v>
      </c>
      <c r="BM127" s="186" t="s">
        <v>1198</v>
      </c>
    </row>
    <row r="128" spans="1:65" s="2" customFormat="1" ht="24.25" customHeight="1">
      <c r="A128" s="31"/>
      <c r="B128" s="32"/>
      <c r="C128" s="175" t="s">
        <v>90</v>
      </c>
      <c r="D128" s="175" t="s">
        <v>146</v>
      </c>
      <c r="E128" s="176" t="s">
        <v>1199</v>
      </c>
      <c r="F128" s="177" t="s">
        <v>1200</v>
      </c>
      <c r="G128" s="178" t="s">
        <v>149</v>
      </c>
      <c r="H128" s="179">
        <v>21</v>
      </c>
      <c r="I128" s="180"/>
      <c r="J128" s="179">
        <f t="shared" si="0"/>
        <v>0</v>
      </c>
      <c r="K128" s="181"/>
      <c r="L128" s="36"/>
      <c r="M128" s="182" t="s">
        <v>1</v>
      </c>
      <c r="N128" s="183" t="s">
        <v>41</v>
      </c>
      <c r="O128" s="68"/>
      <c r="P128" s="184">
        <f t="shared" si="1"/>
        <v>0</v>
      </c>
      <c r="Q128" s="184">
        <v>0</v>
      </c>
      <c r="R128" s="184">
        <f t="shared" si="2"/>
        <v>0</v>
      </c>
      <c r="S128" s="184">
        <v>0</v>
      </c>
      <c r="T128" s="184">
        <f t="shared" si="3"/>
        <v>0</v>
      </c>
      <c r="U128" s="185" t="s">
        <v>1</v>
      </c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86" t="s">
        <v>90</v>
      </c>
      <c r="AT128" s="186" t="s">
        <v>146</v>
      </c>
      <c r="AU128" s="186" t="s">
        <v>84</v>
      </c>
      <c r="AY128" s="14" t="s">
        <v>145</v>
      </c>
      <c r="BE128" s="187">
        <f t="shared" si="4"/>
        <v>0</v>
      </c>
      <c r="BF128" s="187">
        <f t="shared" si="5"/>
        <v>0</v>
      </c>
      <c r="BG128" s="187">
        <f t="shared" si="6"/>
        <v>0</v>
      </c>
      <c r="BH128" s="187">
        <f t="shared" si="7"/>
        <v>0</v>
      </c>
      <c r="BI128" s="187">
        <f t="shared" si="8"/>
        <v>0</v>
      </c>
      <c r="BJ128" s="14" t="s">
        <v>84</v>
      </c>
      <c r="BK128" s="188">
        <f t="shared" si="9"/>
        <v>0</v>
      </c>
      <c r="BL128" s="14" t="s">
        <v>90</v>
      </c>
      <c r="BM128" s="186" t="s">
        <v>1201</v>
      </c>
    </row>
    <row r="129" spans="1:65" s="2" customFormat="1" ht="24.25" customHeight="1">
      <c r="A129" s="31"/>
      <c r="B129" s="32"/>
      <c r="C129" s="175" t="s">
        <v>93</v>
      </c>
      <c r="D129" s="175" t="s">
        <v>146</v>
      </c>
      <c r="E129" s="176" t="s">
        <v>1202</v>
      </c>
      <c r="F129" s="177" t="s">
        <v>1203</v>
      </c>
      <c r="G129" s="178" t="s">
        <v>149</v>
      </c>
      <c r="H129" s="179">
        <v>21</v>
      </c>
      <c r="I129" s="180"/>
      <c r="J129" s="179">
        <f t="shared" si="0"/>
        <v>0</v>
      </c>
      <c r="K129" s="181"/>
      <c r="L129" s="36"/>
      <c r="M129" s="182" t="s">
        <v>1</v>
      </c>
      <c r="N129" s="183" t="s">
        <v>41</v>
      </c>
      <c r="O129" s="68"/>
      <c r="P129" s="184">
        <f t="shared" si="1"/>
        <v>0</v>
      </c>
      <c r="Q129" s="184">
        <v>0</v>
      </c>
      <c r="R129" s="184">
        <f t="shared" si="2"/>
        <v>0</v>
      </c>
      <c r="S129" s="184">
        <v>0</v>
      </c>
      <c r="T129" s="184">
        <f t="shared" si="3"/>
        <v>0</v>
      </c>
      <c r="U129" s="185" t="s">
        <v>1</v>
      </c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186" t="s">
        <v>90</v>
      </c>
      <c r="AT129" s="186" t="s">
        <v>146</v>
      </c>
      <c r="AU129" s="186" t="s">
        <v>84</v>
      </c>
      <c r="AY129" s="14" t="s">
        <v>145</v>
      </c>
      <c r="BE129" s="187">
        <f t="shared" si="4"/>
        <v>0</v>
      </c>
      <c r="BF129" s="187">
        <f t="shared" si="5"/>
        <v>0</v>
      </c>
      <c r="BG129" s="187">
        <f t="shared" si="6"/>
        <v>0</v>
      </c>
      <c r="BH129" s="187">
        <f t="shared" si="7"/>
        <v>0</v>
      </c>
      <c r="BI129" s="187">
        <f t="shared" si="8"/>
        <v>0</v>
      </c>
      <c r="BJ129" s="14" t="s">
        <v>84</v>
      </c>
      <c r="BK129" s="188">
        <f t="shared" si="9"/>
        <v>0</v>
      </c>
      <c r="BL129" s="14" t="s">
        <v>90</v>
      </c>
      <c r="BM129" s="186" t="s">
        <v>1204</v>
      </c>
    </row>
    <row r="130" spans="1:65" s="2" customFormat="1" ht="24.25" customHeight="1">
      <c r="A130" s="31"/>
      <c r="B130" s="32"/>
      <c r="C130" s="175" t="s">
        <v>96</v>
      </c>
      <c r="D130" s="175" t="s">
        <v>146</v>
      </c>
      <c r="E130" s="176" t="s">
        <v>1205</v>
      </c>
      <c r="F130" s="177" t="s">
        <v>1206</v>
      </c>
      <c r="G130" s="178" t="s">
        <v>149</v>
      </c>
      <c r="H130" s="179">
        <v>5</v>
      </c>
      <c r="I130" s="180"/>
      <c r="J130" s="179">
        <f t="shared" si="0"/>
        <v>0</v>
      </c>
      <c r="K130" s="181"/>
      <c r="L130" s="36"/>
      <c r="M130" s="182" t="s">
        <v>1</v>
      </c>
      <c r="N130" s="183" t="s">
        <v>41</v>
      </c>
      <c r="O130" s="68"/>
      <c r="P130" s="184">
        <f t="shared" si="1"/>
        <v>0</v>
      </c>
      <c r="Q130" s="184">
        <v>0</v>
      </c>
      <c r="R130" s="184">
        <f t="shared" si="2"/>
        <v>0</v>
      </c>
      <c r="S130" s="184">
        <v>0</v>
      </c>
      <c r="T130" s="184">
        <f t="shared" si="3"/>
        <v>0</v>
      </c>
      <c r="U130" s="185" t="s">
        <v>1</v>
      </c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86" t="s">
        <v>90</v>
      </c>
      <c r="AT130" s="186" t="s">
        <v>146</v>
      </c>
      <c r="AU130" s="186" t="s">
        <v>84</v>
      </c>
      <c r="AY130" s="14" t="s">
        <v>145</v>
      </c>
      <c r="BE130" s="187">
        <f t="shared" si="4"/>
        <v>0</v>
      </c>
      <c r="BF130" s="187">
        <f t="shared" si="5"/>
        <v>0</v>
      </c>
      <c r="BG130" s="187">
        <f t="shared" si="6"/>
        <v>0</v>
      </c>
      <c r="BH130" s="187">
        <f t="shared" si="7"/>
        <v>0</v>
      </c>
      <c r="BI130" s="187">
        <f t="shared" si="8"/>
        <v>0</v>
      </c>
      <c r="BJ130" s="14" t="s">
        <v>84</v>
      </c>
      <c r="BK130" s="188">
        <f t="shared" si="9"/>
        <v>0</v>
      </c>
      <c r="BL130" s="14" t="s">
        <v>90</v>
      </c>
      <c r="BM130" s="186" t="s">
        <v>1207</v>
      </c>
    </row>
    <row r="131" spans="1:65" s="2" customFormat="1" ht="24.25" customHeight="1">
      <c r="A131" s="31"/>
      <c r="B131" s="32"/>
      <c r="C131" s="175" t="s">
        <v>638</v>
      </c>
      <c r="D131" s="175" t="s">
        <v>146</v>
      </c>
      <c r="E131" s="176" t="s">
        <v>1208</v>
      </c>
      <c r="F131" s="177" t="s">
        <v>1209</v>
      </c>
      <c r="G131" s="178" t="s">
        <v>149</v>
      </c>
      <c r="H131" s="179">
        <v>15</v>
      </c>
      <c r="I131" s="180"/>
      <c r="J131" s="179">
        <f t="shared" si="0"/>
        <v>0</v>
      </c>
      <c r="K131" s="181"/>
      <c r="L131" s="36"/>
      <c r="M131" s="182" t="s">
        <v>1</v>
      </c>
      <c r="N131" s="183" t="s">
        <v>41</v>
      </c>
      <c r="O131" s="68"/>
      <c r="P131" s="184">
        <f t="shared" si="1"/>
        <v>0</v>
      </c>
      <c r="Q131" s="184">
        <v>0</v>
      </c>
      <c r="R131" s="184">
        <f t="shared" si="2"/>
        <v>0</v>
      </c>
      <c r="S131" s="184">
        <v>0</v>
      </c>
      <c r="T131" s="184">
        <f t="shared" si="3"/>
        <v>0</v>
      </c>
      <c r="U131" s="185" t="s">
        <v>1</v>
      </c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86" t="s">
        <v>90</v>
      </c>
      <c r="AT131" s="186" t="s">
        <v>146</v>
      </c>
      <c r="AU131" s="186" t="s">
        <v>84</v>
      </c>
      <c r="AY131" s="14" t="s">
        <v>145</v>
      </c>
      <c r="BE131" s="187">
        <f t="shared" si="4"/>
        <v>0</v>
      </c>
      <c r="BF131" s="187">
        <f t="shared" si="5"/>
        <v>0</v>
      </c>
      <c r="BG131" s="187">
        <f t="shared" si="6"/>
        <v>0</v>
      </c>
      <c r="BH131" s="187">
        <f t="shared" si="7"/>
        <v>0</v>
      </c>
      <c r="BI131" s="187">
        <f t="shared" si="8"/>
        <v>0</v>
      </c>
      <c r="BJ131" s="14" t="s">
        <v>84</v>
      </c>
      <c r="BK131" s="188">
        <f t="shared" si="9"/>
        <v>0</v>
      </c>
      <c r="BL131" s="14" t="s">
        <v>90</v>
      </c>
      <c r="BM131" s="186" t="s">
        <v>1210</v>
      </c>
    </row>
    <row r="132" spans="1:65" s="2" customFormat="1" ht="14.5" customHeight="1">
      <c r="A132" s="31"/>
      <c r="B132" s="32"/>
      <c r="C132" s="189" t="s">
        <v>167</v>
      </c>
      <c r="D132" s="189" t="s">
        <v>226</v>
      </c>
      <c r="E132" s="190" t="s">
        <v>1211</v>
      </c>
      <c r="F132" s="191" t="s">
        <v>1212</v>
      </c>
      <c r="G132" s="192" t="s">
        <v>178</v>
      </c>
      <c r="H132" s="193">
        <v>15.75</v>
      </c>
      <c r="I132" s="194"/>
      <c r="J132" s="193">
        <f t="shared" si="0"/>
        <v>0</v>
      </c>
      <c r="K132" s="195"/>
      <c r="L132" s="196"/>
      <c r="M132" s="197" t="s">
        <v>1</v>
      </c>
      <c r="N132" s="198" t="s">
        <v>41</v>
      </c>
      <c r="O132" s="68"/>
      <c r="P132" s="184">
        <f t="shared" si="1"/>
        <v>0</v>
      </c>
      <c r="Q132" s="184">
        <v>1</v>
      </c>
      <c r="R132" s="184">
        <f t="shared" si="2"/>
        <v>15.75</v>
      </c>
      <c r="S132" s="184">
        <v>0</v>
      </c>
      <c r="T132" s="184">
        <f t="shared" si="3"/>
        <v>0</v>
      </c>
      <c r="U132" s="185" t="s">
        <v>1</v>
      </c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86" t="s">
        <v>229</v>
      </c>
      <c r="AT132" s="186" t="s">
        <v>226</v>
      </c>
      <c r="AU132" s="186" t="s">
        <v>84</v>
      </c>
      <c r="AY132" s="14" t="s">
        <v>145</v>
      </c>
      <c r="BE132" s="187">
        <f t="shared" si="4"/>
        <v>0</v>
      </c>
      <c r="BF132" s="187">
        <f t="shared" si="5"/>
        <v>0</v>
      </c>
      <c r="BG132" s="187">
        <f t="shared" si="6"/>
        <v>0</v>
      </c>
      <c r="BH132" s="187">
        <f t="shared" si="7"/>
        <v>0</v>
      </c>
      <c r="BI132" s="187">
        <f t="shared" si="8"/>
        <v>0</v>
      </c>
      <c r="BJ132" s="14" t="s">
        <v>84</v>
      </c>
      <c r="BK132" s="188">
        <f t="shared" si="9"/>
        <v>0</v>
      </c>
      <c r="BL132" s="14" t="s">
        <v>90</v>
      </c>
      <c r="BM132" s="186" t="s">
        <v>1213</v>
      </c>
    </row>
    <row r="133" spans="1:65" s="2" customFormat="1" ht="14.5" customHeight="1">
      <c r="A133" s="31"/>
      <c r="B133" s="32"/>
      <c r="C133" s="175" t="s">
        <v>681</v>
      </c>
      <c r="D133" s="175" t="s">
        <v>146</v>
      </c>
      <c r="E133" s="176" t="s">
        <v>1214</v>
      </c>
      <c r="F133" s="177" t="s">
        <v>1215</v>
      </c>
      <c r="G133" s="178" t="s">
        <v>160</v>
      </c>
      <c r="H133" s="179">
        <v>40</v>
      </c>
      <c r="I133" s="180"/>
      <c r="J133" s="179">
        <f t="shared" si="0"/>
        <v>0</v>
      </c>
      <c r="K133" s="181"/>
      <c r="L133" s="36"/>
      <c r="M133" s="182" t="s">
        <v>1</v>
      </c>
      <c r="N133" s="183" t="s">
        <v>41</v>
      </c>
      <c r="O133" s="68"/>
      <c r="P133" s="184">
        <f t="shared" si="1"/>
        <v>0</v>
      </c>
      <c r="Q133" s="184">
        <v>0</v>
      </c>
      <c r="R133" s="184">
        <f t="shared" si="2"/>
        <v>0</v>
      </c>
      <c r="S133" s="184">
        <v>0</v>
      </c>
      <c r="T133" s="184">
        <f t="shared" si="3"/>
        <v>0</v>
      </c>
      <c r="U133" s="185" t="s">
        <v>1</v>
      </c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86" t="s">
        <v>90</v>
      </c>
      <c r="AT133" s="186" t="s">
        <v>146</v>
      </c>
      <c r="AU133" s="186" t="s">
        <v>84</v>
      </c>
      <c r="AY133" s="14" t="s">
        <v>145</v>
      </c>
      <c r="BE133" s="187">
        <f t="shared" si="4"/>
        <v>0</v>
      </c>
      <c r="BF133" s="187">
        <f t="shared" si="5"/>
        <v>0</v>
      </c>
      <c r="BG133" s="187">
        <f t="shared" si="6"/>
        <v>0</v>
      </c>
      <c r="BH133" s="187">
        <f t="shared" si="7"/>
        <v>0</v>
      </c>
      <c r="BI133" s="187">
        <f t="shared" si="8"/>
        <v>0</v>
      </c>
      <c r="BJ133" s="14" t="s">
        <v>84</v>
      </c>
      <c r="BK133" s="188">
        <f t="shared" si="9"/>
        <v>0</v>
      </c>
      <c r="BL133" s="14" t="s">
        <v>90</v>
      </c>
      <c r="BM133" s="186" t="s">
        <v>1216</v>
      </c>
    </row>
    <row r="134" spans="1:65" s="2" customFormat="1" ht="14.5" customHeight="1">
      <c r="A134" s="31"/>
      <c r="B134" s="32"/>
      <c r="C134" s="189" t="s">
        <v>189</v>
      </c>
      <c r="D134" s="189" t="s">
        <v>226</v>
      </c>
      <c r="E134" s="190" t="s">
        <v>1217</v>
      </c>
      <c r="F134" s="191" t="s">
        <v>1218</v>
      </c>
      <c r="G134" s="192" t="s">
        <v>743</v>
      </c>
      <c r="H134" s="193">
        <v>1.236</v>
      </c>
      <c r="I134" s="194"/>
      <c r="J134" s="193">
        <f t="shared" si="0"/>
        <v>0</v>
      </c>
      <c r="K134" s="195"/>
      <c r="L134" s="196"/>
      <c r="M134" s="197" t="s">
        <v>1</v>
      </c>
      <c r="N134" s="198" t="s">
        <v>41</v>
      </c>
      <c r="O134" s="68"/>
      <c r="P134" s="184">
        <f t="shared" si="1"/>
        <v>0</v>
      </c>
      <c r="Q134" s="184">
        <v>1E-3</v>
      </c>
      <c r="R134" s="184">
        <f t="shared" si="2"/>
        <v>1.2360000000000001E-3</v>
      </c>
      <c r="S134" s="184">
        <v>0</v>
      </c>
      <c r="T134" s="184">
        <f t="shared" si="3"/>
        <v>0</v>
      </c>
      <c r="U134" s="185" t="s">
        <v>1</v>
      </c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86" t="s">
        <v>229</v>
      </c>
      <c r="AT134" s="186" t="s">
        <v>226</v>
      </c>
      <c r="AU134" s="186" t="s">
        <v>84</v>
      </c>
      <c r="AY134" s="14" t="s">
        <v>145</v>
      </c>
      <c r="BE134" s="187">
        <f t="shared" si="4"/>
        <v>0</v>
      </c>
      <c r="BF134" s="187">
        <f t="shared" si="5"/>
        <v>0</v>
      </c>
      <c r="BG134" s="187">
        <f t="shared" si="6"/>
        <v>0</v>
      </c>
      <c r="BH134" s="187">
        <f t="shared" si="7"/>
        <v>0</v>
      </c>
      <c r="BI134" s="187">
        <f t="shared" si="8"/>
        <v>0</v>
      </c>
      <c r="BJ134" s="14" t="s">
        <v>84</v>
      </c>
      <c r="BK134" s="188">
        <f t="shared" si="9"/>
        <v>0</v>
      </c>
      <c r="BL134" s="14" t="s">
        <v>90</v>
      </c>
      <c r="BM134" s="186" t="s">
        <v>1219</v>
      </c>
    </row>
    <row r="135" spans="1:65" s="11" customFormat="1" ht="22.95" customHeight="1">
      <c r="B135" s="161"/>
      <c r="C135" s="162"/>
      <c r="D135" s="163" t="s">
        <v>74</v>
      </c>
      <c r="E135" s="210" t="s">
        <v>84</v>
      </c>
      <c r="F135" s="210" t="s">
        <v>156</v>
      </c>
      <c r="G135" s="162"/>
      <c r="H135" s="162"/>
      <c r="I135" s="165"/>
      <c r="J135" s="211">
        <f>BK135</f>
        <v>0</v>
      </c>
      <c r="K135" s="162"/>
      <c r="L135" s="167"/>
      <c r="M135" s="168"/>
      <c r="N135" s="169"/>
      <c r="O135" s="169"/>
      <c r="P135" s="170">
        <f>SUM(P136:P137)</f>
        <v>0</v>
      </c>
      <c r="Q135" s="169"/>
      <c r="R135" s="170">
        <f>SUM(R136:R137)</f>
        <v>1.03288</v>
      </c>
      <c r="S135" s="169"/>
      <c r="T135" s="170">
        <f>SUM(T136:T137)</f>
        <v>0</v>
      </c>
      <c r="U135" s="171"/>
      <c r="AR135" s="172" t="s">
        <v>80</v>
      </c>
      <c r="AT135" s="173" t="s">
        <v>74</v>
      </c>
      <c r="AU135" s="173" t="s">
        <v>80</v>
      </c>
      <c r="AY135" s="172" t="s">
        <v>145</v>
      </c>
      <c r="BK135" s="174">
        <f>SUM(BK136:BK137)</f>
        <v>0</v>
      </c>
    </row>
    <row r="136" spans="1:65" s="2" customFormat="1" ht="24.25" customHeight="1">
      <c r="A136" s="31"/>
      <c r="B136" s="32"/>
      <c r="C136" s="175" t="s">
        <v>180</v>
      </c>
      <c r="D136" s="175" t="s">
        <v>146</v>
      </c>
      <c r="E136" s="176" t="s">
        <v>1220</v>
      </c>
      <c r="F136" s="177" t="s">
        <v>1221</v>
      </c>
      <c r="G136" s="178" t="s">
        <v>306</v>
      </c>
      <c r="H136" s="179">
        <v>4</v>
      </c>
      <c r="I136" s="180"/>
      <c r="J136" s="179">
        <f>ROUND(I136*H136,3)</f>
        <v>0</v>
      </c>
      <c r="K136" s="181"/>
      <c r="L136" s="36"/>
      <c r="M136" s="182" t="s">
        <v>1</v>
      </c>
      <c r="N136" s="183" t="s">
        <v>41</v>
      </c>
      <c r="O136" s="68"/>
      <c r="P136" s="184">
        <f>O136*H136</f>
        <v>0</v>
      </c>
      <c r="Q136" s="184">
        <v>0.25819999999999999</v>
      </c>
      <c r="R136" s="184">
        <f>Q136*H136</f>
        <v>1.0327999999999999</v>
      </c>
      <c r="S136" s="184">
        <v>0</v>
      </c>
      <c r="T136" s="184">
        <f>S136*H136</f>
        <v>0</v>
      </c>
      <c r="U136" s="185" t="s">
        <v>1</v>
      </c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86" t="s">
        <v>90</v>
      </c>
      <c r="AT136" s="186" t="s">
        <v>146</v>
      </c>
      <c r="AU136" s="186" t="s">
        <v>84</v>
      </c>
      <c r="AY136" s="14" t="s">
        <v>145</v>
      </c>
      <c r="BE136" s="187">
        <f>IF(N136="základná",J136,0)</f>
        <v>0</v>
      </c>
      <c r="BF136" s="187">
        <f>IF(N136="znížená",J136,0)</f>
        <v>0</v>
      </c>
      <c r="BG136" s="187">
        <f>IF(N136="zákl. prenesená",J136,0)</f>
        <v>0</v>
      </c>
      <c r="BH136" s="187">
        <f>IF(N136="zníž. prenesená",J136,0)</f>
        <v>0</v>
      </c>
      <c r="BI136" s="187">
        <f>IF(N136="nulová",J136,0)</f>
        <v>0</v>
      </c>
      <c r="BJ136" s="14" t="s">
        <v>84</v>
      </c>
      <c r="BK136" s="188">
        <f>ROUND(I136*H136,3)</f>
        <v>0</v>
      </c>
      <c r="BL136" s="14" t="s">
        <v>90</v>
      </c>
      <c r="BM136" s="186" t="s">
        <v>1222</v>
      </c>
    </row>
    <row r="137" spans="1:65" s="2" customFormat="1" ht="14.5" customHeight="1">
      <c r="A137" s="31"/>
      <c r="B137" s="32"/>
      <c r="C137" s="189" t="s">
        <v>183</v>
      </c>
      <c r="D137" s="189" t="s">
        <v>226</v>
      </c>
      <c r="E137" s="190" t="s">
        <v>1223</v>
      </c>
      <c r="F137" s="191" t="s">
        <v>1224</v>
      </c>
      <c r="G137" s="192" t="s">
        <v>306</v>
      </c>
      <c r="H137" s="193">
        <v>4</v>
      </c>
      <c r="I137" s="194"/>
      <c r="J137" s="193">
        <f>ROUND(I137*H137,3)</f>
        <v>0</v>
      </c>
      <c r="K137" s="195"/>
      <c r="L137" s="196"/>
      <c r="M137" s="197" t="s">
        <v>1</v>
      </c>
      <c r="N137" s="198" t="s">
        <v>41</v>
      </c>
      <c r="O137" s="68"/>
      <c r="P137" s="184">
        <f>O137*H137</f>
        <v>0</v>
      </c>
      <c r="Q137" s="184">
        <v>2.0000000000000002E-5</v>
      </c>
      <c r="R137" s="184">
        <f>Q137*H137</f>
        <v>8.0000000000000007E-5</v>
      </c>
      <c r="S137" s="184">
        <v>0</v>
      </c>
      <c r="T137" s="184">
        <f>S137*H137</f>
        <v>0</v>
      </c>
      <c r="U137" s="185" t="s">
        <v>1</v>
      </c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86" t="s">
        <v>229</v>
      </c>
      <c r="AT137" s="186" t="s">
        <v>226</v>
      </c>
      <c r="AU137" s="186" t="s">
        <v>84</v>
      </c>
      <c r="AY137" s="14" t="s">
        <v>145</v>
      </c>
      <c r="BE137" s="187">
        <f>IF(N137="základná",J137,0)</f>
        <v>0</v>
      </c>
      <c r="BF137" s="187">
        <f>IF(N137="znížená",J137,0)</f>
        <v>0</v>
      </c>
      <c r="BG137" s="187">
        <f>IF(N137="zákl. prenesená",J137,0)</f>
        <v>0</v>
      </c>
      <c r="BH137" s="187">
        <f>IF(N137="zníž. prenesená",J137,0)</f>
        <v>0</v>
      </c>
      <c r="BI137" s="187">
        <f>IF(N137="nulová",J137,0)</f>
        <v>0</v>
      </c>
      <c r="BJ137" s="14" t="s">
        <v>84</v>
      </c>
      <c r="BK137" s="188">
        <f>ROUND(I137*H137,3)</f>
        <v>0</v>
      </c>
      <c r="BL137" s="14" t="s">
        <v>90</v>
      </c>
      <c r="BM137" s="186" t="s">
        <v>1225</v>
      </c>
    </row>
    <row r="138" spans="1:65" s="11" customFormat="1" ht="22.95" customHeight="1">
      <c r="B138" s="161"/>
      <c r="C138" s="162"/>
      <c r="D138" s="163" t="s">
        <v>74</v>
      </c>
      <c r="E138" s="210" t="s">
        <v>93</v>
      </c>
      <c r="F138" s="210" t="s">
        <v>1226</v>
      </c>
      <c r="G138" s="162"/>
      <c r="H138" s="162"/>
      <c r="I138" s="165"/>
      <c r="J138" s="211">
        <f>BK138</f>
        <v>0</v>
      </c>
      <c r="K138" s="162"/>
      <c r="L138" s="167"/>
      <c r="M138" s="168"/>
      <c r="N138" s="169"/>
      <c r="O138" s="169"/>
      <c r="P138" s="170">
        <f>SUM(P139:P146)</f>
        <v>0</v>
      </c>
      <c r="Q138" s="169"/>
      <c r="R138" s="170">
        <f>SUM(R139:R146)</f>
        <v>169.28734</v>
      </c>
      <c r="S138" s="169"/>
      <c r="T138" s="170">
        <f>SUM(T139:T146)</f>
        <v>0</v>
      </c>
      <c r="U138" s="171"/>
      <c r="AR138" s="172" t="s">
        <v>80</v>
      </c>
      <c r="AT138" s="173" t="s">
        <v>74</v>
      </c>
      <c r="AU138" s="173" t="s">
        <v>80</v>
      </c>
      <c r="AY138" s="172" t="s">
        <v>145</v>
      </c>
      <c r="BK138" s="174">
        <f>SUM(BK139:BK146)</f>
        <v>0</v>
      </c>
    </row>
    <row r="139" spans="1:65" s="2" customFormat="1" ht="24.25" customHeight="1">
      <c r="A139" s="31"/>
      <c r="B139" s="32"/>
      <c r="C139" s="175" t="s">
        <v>292</v>
      </c>
      <c r="D139" s="175" t="s">
        <v>146</v>
      </c>
      <c r="E139" s="176" t="s">
        <v>1227</v>
      </c>
      <c r="F139" s="177" t="s">
        <v>1228</v>
      </c>
      <c r="G139" s="178" t="s">
        <v>160</v>
      </c>
      <c r="H139" s="179">
        <v>140</v>
      </c>
      <c r="I139" s="180"/>
      <c r="J139" s="179">
        <f t="shared" ref="J139:J146" si="10">ROUND(I139*H139,3)</f>
        <v>0</v>
      </c>
      <c r="K139" s="181"/>
      <c r="L139" s="36"/>
      <c r="M139" s="182" t="s">
        <v>1</v>
      </c>
      <c r="N139" s="183" t="s">
        <v>41</v>
      </c>
      <c r="O139" s="68"/>
      <c r="P139" s="184">
        <f t="shared" ref="P139:P146" si="11">O139*H139</f>
        <v>0</v>
      </c>
      <c r="Q139" s="184">
        <v>0.50600999999999996</v>
      </c>
      <c r="R139" s="184">
        <f t="shared" ref="R139:R146" si="12">Q139*H139</f>
        <v>70.841399999999993</v>
      </c>
      <c r="S139" s="184">
        <v>0</v>
      </c>
      <c r="T139" s="184">
        <f t="shared" ref="T139:T146" si="13">S139*H139</f>
        <v>0</v>
      </c>
      <c r="U139" s="185" t="s">
        <v>1</v>
      </c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86" t="s">
        <v>90</v>
      </c>
      <c r="AT139" s="186" t="s">
        <v>146</v>
      </c>
      <c r="AU139" s="186" t="s">
        <v>84</v>
      </c>
      <c r="AY139" s="14" t="s">
        <v>145</v>
      </c>
      <c r="BE139" s="187">
        <f t="shared" ref="BE139:BE146" si="14">IF(N139="základná",J139,0)</f>
        <v>0</v>
      </c>
      <c r="BF139" s="187">
        <f t="shared" ref="BF139:BF146" si="15">IF(N139="znížená",J139,0)</f>
        <v>0</v>
      </c>
      <c r="BG139" s="187">
        <f t="shared" ref="BG139:BG146" si="16">IF(N139="zákl. prenesená",J139,0)</f>
        <v>0</v>
      </c>
      <c r="BH139" s="187">
        <f t="shared" ref="BH139:BH146" si="17">IF(N139="zníž. prenesená",J139,0)</f>
        <v>0</v>
      </c>
      <c r="BI139" s="187">
        <f t="shared" ref="BI139:BI146" si="18">IF(N139="nulová",J139,0)</f>
        <v>0</v>
      </c>
      <c r="BJ139" s="14" t="s">
        <v>84</v>
      </c>
      <c r="BK139" s="188">
        <f t="shared" ref="BK139:BK146" si="19">ROUND(I139*H139,3)</f>
        <v>0</v>
      </c>
      <c r="BL139" s="14" t="s">
        <v>90</v>
      </c>
      <c r="BM139" s="186" t="s">
        <v>1229</v>
      </c>
    </row>
    <row r="140" spans="1:65" s="2" customFormat="1" ht="24.25" customHeight="1">
      <c r="A140" s="31"/>
      <c r="B140" s="32"/>
      <c r="C140" s="175" t="s">
        <v>625</v>
      </c>
      <c r="D140" s="175" t="s">
        <v>146</v>
      </c>
      <c r="E140" s="176" t="s">
        <v>1230</v>
      </c>
      <c r="F140" s="177" t="s">
        <v>1231</v>
      </c>
      <c r="G140" s="178" t="s">
        <v>160</v>
      </c>
      <c r="H140" s="179">
        <v>83</v>
      </c>
      <c r="I140" s="180"/>
      <c r="J140" s="179">
        <f t="shared" si="10"/>
        <v>0</v>
      </c>
      <c r="K140" s="181"/>
      <c r="L140" s="36"/>
      <c r="M140" s="182" t="s">
        <v>1</v>
      </c>
      <c r="N140" s="183" t="s">
        <v>41</v>
      </c>
      <c r="O140" s="68"/>
      <c r="P140" s="184">
        <f t="shared" si="11"/>
        <v>0</v>
      </c>
      <c r="Q140" s="184">
        <v>0.37080000000000002</v>
      </c>
      <c r="R140" s="184">
        <f t="shared" si="12"/>
        <v>30.776400000000002</v>
      </c>
      <c r="S140" s="184">
        <v>0</v>
      </c>
      <c r="T140" s="184">
        <f t="shared" si="13"/>
        <v>0</v>
      </c>
      <c r="U140" s="185" t="s">
        <v>1</v>
      </c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86" t="s">
        <v>90</v>
      </c>
      <c r="AT140" s="186" t="s">
        <v>146</v>
      </c>
      <c r="AU140" s="186" t="s">
        <v>84</v>
      </c>
      <c r="AY140" s="14" t="s">
        <v>145</v>
      </c>
      <c r="BE140" s="187">
        <f t="shared" si="14"/>
        <v>0</v>
      </c>
      <c r="BF140" s="187">
        <f t="shared" si="15"/>
        <v>0</v>
      </c>
      <c r="BG140" s="187">
        <f t="shared" si="16"/>
        <v>0</v>
      </c>
      <c r="BH140" s="187">
        <f t="shared" si="17"/>
        <v>0</v>
      </c>
      <c r="BI140" s="187">
        <f t="shared" si="18"/>
        <v>0</v>
      </c>
      <c r="BJ140" s="14" t="s">
        <v>84</v>
      </c>
      <c r="BK140" s="188">
        <f t="shared" si="19"/>
        <v>0</v>
      </c>
      <c r="BL140" s="14" t="s">
        <v>90</v>
      </c>
      <c r="BM140" s="186" t="s">
        <v>1232</v>
      </c>
    </row>
    <row r="141" spans="1:65" s="2" customFormat="1" ht="14.5" customHeight="1">
      <c r="A141" s="31"/>
      <c r="B141" s="32"/>
      <c r="C141" s="175" t="s">
        <v>164</v>
      </c>
      <c r="D141" s="175" t="s">
        <v>146</v>
      </c>
      <c r="E141" s="176" t="s">
        <v>1233</v>
      </c>
      <c r="F141" s="177" t="s">
        <v>1234</v>
      </c>
      <c r="G141" s="178" t="s">
        <v>160</v>
      </c>
      <c r="H141" s="179">
        <v>128</v>
      </c>
      <c r="I141" s="180"/>
      <c r="J141" s="179">
        <f t="shared" si="10"/>
        <v>0</v>
      </c>
      <c r="K141" s="181"/>
      <c r="L141" s="36"/>
      <c r="M141" s="182" t="s">
        <v>1</v>
      </c>
      <c r="N141" s="183" t="s">
        <v>41</v>
      </c>
      <c r="O141" s="68"/>
      <c r="P141" s="184">
        <f t="shared" si="11"/>
        <v>0</v>
      </c>
      <c r="Q141" s="184">
        <v>0.10373</v>
      </c>
      <c r="R141" s="184">
        <f t="shared" si="12"/>
        <v>13.27744</v>
      </c>
      <c r="S141" s="184">
        <v>0</v>
      </c>
      <c r="T141" s="184">
        <f t="shared" si="13"/>
        <v>0</v>
      </c>
      <c r="U141" s="185" t="s">
        <v>1</v>
      </c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86" t="s">
        <v>90</v>
      </c>
      <c r="AT141" s="186" t="s">
        <v>146</v>
      </c>
      <c r="AU141" s="186" t="s">
        <v>84</v>
      </c>
      <c r="AY141" s="14" t="s">
        <v>145</v>
      </c>
      <c r="BE141" s="187">
        <f t="shared" si="14"/>
        <v>0</v>
      </c>
      <c r="BF141" s="187">
        <f t="shared" si="15"/>
        <v>0</v>
      </c>
      <c r="BG141" s="187">
        <f t="shared" si="16"/>
        <v>0</v>
      </c>
      <c r="BH141" s="187">
        <f t="shared" si="17"/>
        <v>0</v>
      </c>
      <c r="BI141" s="187">
        <f t="shared" si="18"/>
        <v>0</v>
      </c>
      <c r="BJ141" s="14" t="s">
        <v>84</v>
      </c>
      <c r="BK141" s="188">
        <f t="shared" si="19"/>
        <v>0</v>
      </c>
      <c r="BL141" s="14" t="s">
        <v>90</v>
      </c>
      <c r="BM141" s="186" t="s">
        <v>1235</v>
      </c>
    </row>
    <row r="142" spans="1:65" s="2" customFormat="1" ht="24.25" customHeight="1">
      <c r="A142" s="31"/>
      <c r="B142" s="32"/>
      <c r="C142" s="175" t="s">
        <v>157</v>
      </c>
      <c r="D142" s="175" t="s">
        <v>146</v>
      </c>
      <c r="E142" s="176" t="s">
        <v>1236</v>
      </c>
      <c r="F142" s="177" t="s">
        <v>1237</v>
      </c>
      <c r="G142" s="178" t="s">
        <v>160</v>
      </c>
      <c r="H142" s="179">
        <v>85</v>
      </c>
      <c r="I142" s="180"/>
      <c r="J142" s="179">
        <f t="shared" si="10"/>
        <v>0</v>
      </c>
      <c r="K142" s="181"/>
      <c r="L142" s="36"/>
      <c r="M142" s="182" t="s">
        <v>1</v>
      </c>
      <c r="N142" s="183" t="s">
        <v>41</v>
      </c>
      <c r="O142" s="68"/>
      <c r="P142" s="184">
        <f t="shared" si="11"/>
        <v>0</v>
      </c>
      <c r="Q142" s="184">
        <v>0.112</v>
      </c>
      <c r="R142" s="184">
        <f t="shared" si="12"/>
        <v>9.52</v>
      </c>
      <c r="S142" s="184">
        <v>0</v>
      </c>
      <c r="T142" s="184">
        <f t="shared" si="13"/>
        <v>0</v>
      </c>
      <c r="U142" s="185" t="s">
        <v>1</v>
      </c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86" t="s">
        <v>90</v>
      </c>
      <c r="AT142" s="186" t="s">
        <v>146</v>
      </c>
      <c r="AU142" s="186" t="s">
        <v>84</v>
      </c>
      <c r="AY142" s="14" t="s">
        <v>145</v>
      </c>
      <c r="BE142" s="187">
        <f t="shared" si="14"/>
        <v>0</v>
      </c>
      <c r="BF142" s="187">
        <f t="shared" si="15"/>
        <v>0</v>
      </c>
      <c r="BG142" s="187">
        <f t="shared" si="16"/>
        <v>0</v>
      </c>
      <c r="BH142" s="187">
        <f t="shared" si="17"/>
        <v>0</v>
      </c>
      <c r="BI142" s="187">
        <f t="shared" si="18"/>
        <v>0</v>
      </c>
      <c r="BJ142" s="14" t="s">
        <v>84</v>
      </c>
      <c r="BK142" s="188">
        <f t="shared" si="19"/>
        <v>0</v>
      </c>
      <c r="BL142" s="14" t="s">
        <v>90</v>
      </c>
      <c r="BM142" s="186" t="s">
        <v>1238</v>
      </c>
    </row>
    <row r="143" spans="1:65" s="2" customFormat="1" ht="24.25" customHeight="1">
      <c r="A143" s="31"/>
      <c r="B143" s="32"/>
      <c r="C143" s="189" t="s">
        <v>161</v>
      </c>
      <c r="D143" s="189" t="s">
        <v>226</v>
      </c>
      <c r="E143" s="190" t="s">
        <v>1239</v>
      </c>
      <c r="F143" s="191" t="s">
        <v>1240</v>
      </c>
      <c r="G143" s="192" t="s">
        <v>160</v>
      </c>
      <c r="H143" s="193">
        <v>89.25</v>
      </c>
      <c r="I143" s="194"/>
      <c r="J143" s="193">
        <f t="shared" si="10"/>
        <v>0</v>
      </c>
      <c r="K143" s="195"/>
      <c r="L143" s="196"/>
      <c r="M143" s="197" t="s">
        <v>1</v>
      </c>
      <c r="N143" s="198" t="s">
        <v>41</v>
      </c>
      <c r="O143" s="68"/>
      <c r="P143" s="184">
        <f t="shared" si="11"/>
        <v>0</v>
      </c>
      <c r="Q143" s="184">
        <v>0.13500000000000001</v>
      </c>
      <c r="R143" s="184">
        <f t="shared" si="12"/>
        <v>12.04875</v>
      </c>
      <c r="S143" s="184">
        <v>0</v>
      </c>
      <c r="T143" s="184">
        <f t="shared" si="13"/>
        <v>0</v>
      </c>
      <c r="U143" s="185" t="s">
        <v>1</v>
      </c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86" t="s">
        <v>229</v>
      </c>
      <c r="AT143" s="186" t="s">
        <v>226</v>
      </c>
      <c r="AU143" s="186" t="s">
        <v>84</v>
      </c>
      <c r="AY143" s="14" t="s">
        <v>145</v>
      </c>
      <c r="BE143" s="187">
        <f t="shared" si="14"/>
        <v>0</v>
      </c>
      <c r="BF143" s="187">
        <f t="shared" si="15"/>
        <v>0</v>
      </c>
      <c r="BG143" s="187">
        <f t="shared" si="16"/>
        <v>0</v>
      </c>
      <c r="BH143" s="187">
        <f t="shared" si="17"/>
        <v>0</v>
      </c>
      <c r="BI143" s="187">
        <f t="shared" si="18"/>
        <v>0</v>
      </c>
      <c r="BJ143" s="14" t="s">
        <v>84</v>
      </c>
      <c r="BK143" s="188">
        <f t="shared" si="19"/>
        <v>0</v>
      </c>
      <c r="BL143" s="14" t="s">
        <v>90</v>
      </c>
      <c r="BM143" s="186" t="s">
        <v>1241</v>
      </c>
    </row>
    <row r="144" spans="1:65" s="2" customFormat="1" ht="24.25" customHeight="1">
      <c r="A144" s="31"/>
      <c r="B144" s="32"/>
      <c r="C144" s="189" t="s">
        <v>202</v>
      </c>
      <c r="D144" s="189" t="s">
        <v>226</v>
      </c>
      <c r="E144" s="190" t="s">
        <v>1242</v>
      </c>
      <c r="F144" s="191" t="s">
        <v>1243</v>
      </c>
      <c r="G144" s="192" t="s">
        <v>160</v>
      </c>
      <c r="H144" s="193">
        <v>135.44999999999999</v>
      </c>
      <c r="I144" s="194"/>
      <c r="J144" s="193">
        <f t="shared" si="10"/>
        <v>0</v>
      </c>
      <c r="K144" s="195"/>
      <c r="L144" s="196"/>
      <c r="M144" s="197" t="s">
        <v>1</v>
      </c>
      <c r="N144" s="198" t="s">
        <v>41</v>
      </c>
      <c r="O144" s="68"/>
      <c r="P144" s="184">
        <f t="shared" si="11"/>
        <v>0</v>
      </c>
      <c r="Q144" s="184">
        <v>0.13500000000000001</v>
      </c>
      <c r="R144" s="184">
        <f t="shared" si="12"/>
        <v>18.28575</v>
      </c>
      <c r="S144" s="184">
        <v>0</v>
      </c>
      <c r="T144" s="184">
        <f t="shared" si="13"/>
        <v>0</v>
      </c>
      <c r="U144" s="185" t="s">
        <v>1</v>
      </c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86" t="s">
        <v>229</v>
      </c>
      <c r="AT144" s="186" t="s">
        <v>226</v>
      </c>
      <c r="AU144" s="186" t="s">
        <v>84</v>
      </c>
      <c r="AY144" s="14" t="s">
        <v>145</v>
      </c>
      <c r="BE144" s="187">
        <f t="shared" si="14"/>
        <v>0</v>
      </c>
      <c r="BF144" s="187">
        <f t="shared" si="15"/>
        <v>0</v>
      </c>
      <c r="BG144" s="187">
        <f t="shared" si="16"/>
        <v>0</v>
      </c>
      <c r="BH144" s="187">
        <f t="shared" si="17"/>
        <v>0</v>
      </c>
      <c r="BI144" s="187">
        <f t="shared" si="18"/>
        <v>0</v>
      </c>
      <c r="BJ144" s="14" t="s">
        <v>84</v>
      </c>
      <c r="BK144" s="188">
        <f t="shared" si="19"/>
        <v>0</v>
      </c>
      <c r="BL144" s="14" t="s">
        <v>90</v>
      </c>
      <c r="BM144" s="186" t="s">
        <v>1244</v>
      </c>
    </row>
    <row r="145" spans="1:65" s="2" customFormat="1" ht="14.5" customHeight="1">
      <c r="A145" s="31"/>
      <c r="B145" s="32"/>
      <c r="C145" s="175" t="s">
        <v>675</v>
      </c>
      <c r="D145" s="175" t="s">
        <v>146</v>
      </c>
      <c r="E145" s="176" t="s">
        <v>1245</v>
      </c>
      <c r="F145" s="177" t="s">
        <v>1246</v>
      </c>
      <c r="G145" s="178" t="s">
        <v>160</v>
      </c>
      <c r="H145" s="179">
        <v>129</v>
      </c>
      <c r="I145" s="180"/>
      <c r="J145" s="179">
        <f t="shared" si="10"/>
        <v>0</v>
      </c>
      <c r="K145" s="181"/>
      <c r="L145" s="36"/>
      <c r="M145" s="182" t="s">
        <v>1</v>
      </c>
      <c r="N145" s="183" t="s">
        <v>41</v>
      </c>
      <c r="O145" s="68"/>
      <c r="P145" s="184">
        <f t="shared" si="11"/>
        <v>0</v>
      </c>
      <c r="Q145" s="184">
        <v>0.112</v>
      </c>
      <c r="R145" s="184">
        <f t="shared" si="12"/>
        <v>14.448</v>
      </c>
      <c r="S145" s="184">
        <v>0</v>
      </c>
      <c r="T145" s="184">
        <f t="shared" si="13"/>
        <v>0</v>
      </c>
      <c r="U145" s="185" t="s">
        <v>1</v>
      </c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86" t="s">
        <v>90</v>
      </c>
      <c r="AT145" s="186" t="s">
        <v>146</v>
      </c>
      <c r="AU145" s="186" t="s">
        <v>84</v>
      </c>
      <c r="AY145" s="14" t="s">
        <v>145</v>
      </c>
      <c r="BE145" s="187">
        <f t="shared" si="14"/>
        <v>0</v>
      </c>
      <c r="BF145" s="187">
        <f t="shared" si="15"/>
        <v>0</v>
      </c>
      <c r="BG145" s="187">
        <f t="shared" si="16"/>
        <v>0</v>
      </c>
      <c r="BH145" s="187">
        <f t="shared" si="17"/>
        <v>0</v>
      </c>
      <c r="BI145" s="187">
        <f t="shared" si="18"/>
        <v>0</v>
      </c>
      <c r="BJ145" s="14" t="s">
        <v>84</v>
      </c>
      <c r="BK145" s="188">
        <f t="shared" si="19"/>
        <v>0</v>
      </c>
      <c r="BL145" s="14" t="s">
        <v>90</v>
      </c>
      <c r="BM145" s="186" t="s">
        <v>1247</v>
      </c>
    </row>
    <row r="146" spans="1:65" s="2" customFormat="1" ht="24.25" customHeight="1">
      <c r="A146" s="31"/>
      <c r="B146" s="32"/>
      <c r="C146" s="175" t="s">
        <v>186</v>
      </c>
      <c r="D146" s="175" t="s">
        <v>146</v>
      </c>
      <c r="E146" s="176" t="s">
        <v>1248</v>
      </c>
      <c r="F146" s="177" t="s">
        <v>1249</v>
      </c>
      <c r="G146" s="178" t="s">
        <v>306</v>
      </c>
      <c r="H146" s="179">
        <v>40</v>
      </c>
      <c r="I146" s="180"/>
      <c r="J146" s="179">
        <f t="shared" si="10"/>
        <v>0</v>
      </c>
      <c r="K146" s="181"/>
      <c r="L146" s="36"/>
      <c r="M146" s="182" t="s">
        <v>1</v>
      </c>
      <c r="N146" s="183" t="s">
        <v>41</v>
      </c>
      <c r="O146" s="68"/>
      <c r="P146" s="184">
        <f t="shared" si="11"/>
        <v>0</v>
      </c>
      <c r="Q146" s="184">
        <v>2.2399999999999998E-3</v>
      </c>
      <c r="R146" s="184">
        <f t="shared" si="12"/>
        <v>8.9599999999999985E-2</v>
      </c>
      <c r="S146" s="184">
        <v>0</v>
      </c>
      <c r="T146" s="184">
        <f t="shared" si="13"/>
        <v>0</v>
      </c>
      <c r="U146" s="185" t="s">
        <v>1</v>
      </c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86" t="s">
        <v>90</v>
      </c>
      <c r="AT146" s="186" t="s">
        <v>146</v>
      </c>
      <c r="AU146" s="186" t="s">
        <v>84</v>
      </c>
      <c r="AY146" s="14" t="s">
        <v>145</v>
      </c>
      <c r="BE146" s="187">
        <f t="shared" si="14"/>
        <v>0</v>
      </c>
      <c r="BF146" s="187">
        <f t="shared" si="15"/>
        <v>0</v>
      </c>
      <c r="BG146" s="187">
        <f t="shared" si="16"/>
        <v>0</v>
      </c>
      <c r="BH146" s="187">
        <f t="shared" si="17"/>
        <v>0</v>
      </c>
      <c r="BI146" s="187">
        <f t="shared" si="18"/>
        <v>0</v>
      </c>
      <c r="BJ146" s="14" t="s">
        <v>84</v>
      </c>
      <c r="BK146" s="188">
        <f t="shared" si="19"/>
        <v>0</v>
      </c>
      <c r="BL146" s="14" t="s">
        <v>90</v>
      </c>
      <c r="BM146" s="186" t="s">
        <v>1250</v>
      </c>
    </row>
    <row r="147" spans="1:65" s="11" customFormat="1" ht="22.95" customHeight="1">
      <c r="B147" s="161"/>
      <c r="C147" s="162"/>
      <c r="D147" s="163" t="s">
        <v>74</v>
      </c>
      <c r="E147" s="210" t="s">
        <v>229</v>
      </c>
      <c r="F147" s="210" t="s">
        <v>1251</v>
      </c>
      <c r="G147" s="162"/>
      <c r="H147" s="162"/>
      <c r="I147" s="165"/>
      <c r="J147" s="211">
        <f>BK147</f>
        <v>0</v>
      </c>
      <c r="K147" s="162"/>
      <c r="L147" s="167"/>
      <c r="M147" s="168"/>
      <c r="N147" s="169"/>
      <c r="O147" s="169"/>
      <c r="P147" s="170">
        <f>SUM(P148:P153)</f>
        <v>0</v>
      </c>
      <c r="Q147" s="169"/>
      <c r="R147" s="170">
        <f>SUM(R148:R153)</f>
        <v>1.5052620000000001</v>
      </c>
      <c r="S147" s="169"/>
      <c r="T147" s="170">
        <f>SUM(T148:T153)</f>
        <v>0</v>
      </c>
      <c r="U147" s="171"/>
      <c r="AR147" s="172" t="s">
        <v>80</v>
      </c>
      <c r="AT147" s="173" t="s">
        <v>74</v>
      </c>
      <c r="AU147" s="173" t="s">
        <v>80</v>
      </c>
      <c r="AY147" s="172" t="s">
        <v>145</v>
      </c>
      <c r="BK147" s="174">
        <f>SUM(BK148:BK153)</f>
        <v>0</v>
      </c>
    </row>
    <row r="148" spans="1:65" s="2" customFormat="1" ht="14.5" customHeight="1">
      <c r="A148" s="31"/>
      <c r="B148" s="32"/>
      <c r="C148" s="175" t="s">
        <v>7</v>
      </c>
      <c r="D148" s="175" t="s">
        <v>146</v>
      </c>
      <c r="E148" s="176" t="s">
        <v>1252</v>
      </c>
      <c r="F148" s="177" t="s">
        <v>1253</v>
      </c>
      <c r="G148" s="178" t="s">
        <v>192</v>
      </c>
      <c r="H148" s="179">
        <v>1</v>
      </c>
      <c r="I148" s="180"/>
      <c r="J148" s="179">
        <f t="shared" ref="J148:J153" si="20">ROUND(I148*H148,3)</f>
        <v>0</v>
      </c>
      <c r="K148" s="181"/>
      <c r="L148" s="36"/>
      <c r="M148" s="182" t="s">
        <v>1</v>
      </c>
      <c r="N148" s="183" t="s">
        <v>41</v>
      </c>
      <c r="O148" s="68"/>
      <c r="P148" s="184">
        <f t="shared" ref="P148:P153" si="21">O148*H148</f>
        <v>0</v>
      </c>
      <c r="Q148" s="184">
        <v>1.0500000000000001E-2</v>
      </c>
      <c r="R148" s="184">
        <f t="shared" ref="R148:R153" si="22">Q148*H148</f>
        <v>1.0500000000000001E-2</v>
      </c>
      <c r="S148" s="184">
        <v>0</v>
      </c>
      <c r="T148" s="184">
        <f t="shared" ref="T148:T153" si="23">S148*H148</f>
        <v>0</v>
      </c>
      <c r="U148" s="185" t="s">
        <v>1</v>
      </c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86" t="s">
        <v>90</v>
      </c>
      <c r="AT148" s="186" t="s">
        <v>146</v>
      </c>
      <c r="AU148" s="186" t="s">
        <v>84</v>
      </c>
      <c r="AY148" s="14" t="s">
        <v>145</v>
      </c>
      <c r="BE148" s="187">
        <f t="shared" ref="BE148:BE153" si="24">IF(N148="základná",J148,0)</f>
        <v>0</v>
      </c>
      <c r="BF148" s="187">
        <f t="shared" ref="BF148:BF153" si="25">IF(N148="znížená",J148,0)</f>
        <v>0</v>
      </c>
      <c r="BG148" s="187">
        <f t="shared" ref="BG148:BG153" si="26">IF(N148="zákl. prenesená",J148,0)</f>
        <v>0</v>
      </c>
      <c r="BH148" s="187">
        <f t="shared" ref="BH148:BH153" si="27">IF(N148="zníž. prenesená",J148,0)</f>
        <v>0</v>
      </c>
      <c r="BI148" s="187">
        <f t="shared" ref="BI148:BI153" si="28">IF(N148="nulová",J148,0)</f>
        <v>0</v>
      </c>
      <c r="BJ148" s="14" t="s">
        <v>84</v>
      </c>
      <c r="BK148" s="188">
        <f t="shared" ref="BK148:BK153" si="29">ROUND(I148*H148,3)</f>
        <v>0</v>
      </c>
      <c r="BL148" s="14" t="s">
        <v>90</v>
      </c>
      <c r="BM148" s="186" t="s">
        <v>1254</v>
      </c>
    </row>
    <row r="149" spans="1:65" s="2" customFormat="1" ht="14.5" customHeight="1">
      <c r="A149" s="31"/>
      <c r="B149" s="32"/>
      <c r="C149" s="189" t="s">
        <v>669</v>
      </c>
      <c r="D149" s="189" t="s">
        <v>226</v>
      </c>
      <c r="E149" s="190" t="s">
        <v>1255</v>
      </c>
      <c r="F149" s="191" t="s">
        <v>1256</v>
      </c>
      <c r="G149" s="192" t="s">
        <v>192</v>
      </c>
      <c r="H149" s="193">
        <v>1</v>
      </c>
      <c r="I149" s="194"/>
      <c r="J149" s="193">
        <f t="shared" si="20"/>
        <v>0</v>
      </c>
      <c r="K149" s="195"/>
      <c r="L149" s="196"/>
      <c r="M149" s="197" t="s">
        <v>1</v>
      </c>
      <c r="N149" s="198" t="s">
        <v>41</v>
      </c>
      <c r="O149" s="68"/>
      <c r="P149" s="184">
        <f t="shared" si="21"/>
        <v>0</v>
      </c>
      <c r="Q149" s="184">
        <v>0.22600000000000001</v>
      </c>
      <c r="R149" s="184">
        <f t="shared" si="22"/>
        <v>0.22600000000000001</v>
      </c>
      <c r="S149" s="184">
        <v>0</v>
      </c>
      <c r="T149" s="184">
        <f t="shared" si="23"/>
        <v>0</v>
      </c>
      <c r="U149" s="185" t="s">
        <v>1</v>
      </c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86" t="s">
        <v>229</v>
      </c>
      <c r="AT149" s="186" t="s">
        <v>226</v>
      </c>
      <c r="AU149" s="186" t="s">
        <v>84</v>
      </c>
      <c r="AY149" s="14" t="s">
        <v>145</v>
      </c>
      <c r="BE149" s="187">
        <f t="shared" si="24"/>
        <v>0</v>
      </c>
      <c r="BF149" s="187">
        <f t="shared" si="25"/>
        <v>0</v>
      </c>
      <c r="BG149" s="187">
        <f t="shared" si="26"/>
        <v>0</v>
      </c>
      <c r="BH149" s="187">
        <f t="shared" si="27"/>
        <v>0</v>
      </c>
      <c r="BI149" s="187">
        <f t="shared" si="28"/>
        <v>0</v>
      </c>
      <c r="BJ149" s="14" t="s">
        <v>84</v>
      </c>
      <c r="BK149" s="188">
        <f t="shared" si="29"/>
        <v>0</v>
      </c>
      <c r="BL149" s="14" t="s">
        <v>90</v>
      </c>
      <c r="BM149" s="186" t="s">
        <v>1257</v>
      </c>
    </row>
    <row r="150" spans="1:65" s="2" customFormat="1" ht="24.25" customHeight="1">
      <c r="A150" s="31"/>
      <c r="B150" s="32"/>
      <c r="C150" s="175" t="s">
        <v>635</v>
      </c>
      <c r="D150" s="175" t="s">
        <v>146</v>
      </c>
      <c r="E150" s="176" t="s">
        <v>1258</v>
      </c>
      <c r="F150" s="177" t="s">
        <v>1259</v>
      </c>
      <c r="G150" s="178" t="s">
        <v>306</v>
      </c>
      <c r="H150" s="179">
        <v>28</v>
      </c>
      <c r="I150" s="180"/>
      <c r="J150" s="179">
        <f t="shared" si="20"/>
        <v>0</v>
      </c>
      <c r="K150" s="181"/>
      <c r="L150" s="36"/>
      <c r="M150" s="182" t="s">
        <v>1</v>
      </c>
      <c r="N150" s="183" t="s">
        <v>41</v>
      </c>
      <c r="O150" s="68"/>
      <c r="P150" s="184">
        <f t="shared" si="21"/>
        <v>0</v>
      </c>
      <c r="Q150" s="184">
        <v>2.0000000000000002E-5</v>
      </c>
      <c r="R150" s="184">
        <f t="shared" si="22"/>
        <v>5.6000000000000006E-4</v>
      </c>
      <c r="S150" s="184">
        <v>0</v>
      </c>
      <c r="T150" s="184">
        <f t="shared" si="23"/>
        <v>0</v>
      </c>
      <c r="U150" s="185" t="s">
        <v>1</v>
      </c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86" t="s">
        <v>90</v>
      </c>
      <c r="AT150" s="186" t="s">
        <v>146</v>
      </c>
      <c r="AU150" s="186" t="s">
        <v>84</v>
      </c>
      <c r="AY150" s="14" t="s">
        <v>145</v>
      </c>
      <c r="BE150" s="187">
        <f t="shared" si="24"/>
        <v>0</v>
      </c>
      <c r="BF150" s="187">
        <f t="shared" si="25"/>
        <v>0</v>
      </c>
      <c r="BG150" s="187">
        <f t="shared" si="26"/>
        <v>0</v>
      </c>
      <c r="BH150" s="187">
        <f t="shared" si="27"/>
        <v>0</v>
      </c>
      <c r="BI150" s="187">
        <f t="shared" si="28"/>
        <v>0</v>
      </c>
      <c r="BJ150" s="14" t="s">
        <v>84</v>
      </c>
      <c r="BK150" s="188">
        <f t="shared" si="29"/>
        <v>0</v>
      </c>
      <c r="BL150" s="14" t="s">
        <v>90</v>
      </c>
      <c r="BM150" s="186" t="s">
        <v>1260</v>
      </c>
    </row>
    <row r="151" spans="1:65" s="2" customFormat="1" ht="14.5" customHeight="1">
      <c r="A151" s="31"/>
      <c r="B151" s="32"/>
      <c r="C151" s="189" t="s">
        <v>651</v>
      </c>
      <c r="D151" s="189" t="s">
        <v>226</v>
      </c>
      <c r="E151" s="190" t="s">
        <v>1261</v>
      </c>
      <c r="F151" s="191" t="s">
        <v>1262</v>
      </c>
      <c r="G151" s="192" t="s">
        <v>306</v>
      </c>
      <c r="H151" s="193">
        <v>28</v>
      </c>
      <c r="I151" s="194"/>
      <c r="J151" s="193">
        <f t="shared" si="20"/>
        <v>0</v>
      </c>
      <c r="K151" s="195"/>
      <c r="L151" s="196"/>
      <c r="M151" s="197" t="s">
        <v>1</v>
      </c>
      <c r="N151" s="198" t="s">
        <v>41</v>
      </c>
      <c r="O151" s="68"/>
      <c r="P151" s="184">
        <f t="shared" si="21"/>
        <v>0</v>
      </c>
      <c r="Q151" s="184">
        <v>4.19E-2</v>
      </c>
      <c r="R151" s="184">
        <f t="shared" si="22"/>
        <v>1.1732</v>
      </c>
      <c r="S151" s="184">
        <v>0</v>
      </c>
      <c r="T151" s="184">
        <f t="shared" si="23"/>
        <v>0</v>
      </c>
      <c r="U151" s="185" t="s">
        <v>1</v>
      </c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86" t="s">
        <v>229</v>
      </c>
      <c r="AT151" s="186" t="s">
        <v>226</v>
      </c>
      <c r="AU151" s="186" t="s">
        <v>84</v>
      </c>
      <c r="AY151" s="14" t="s">
        <v>145</v>
      </c>
      <c r="BE151" s="187">
        <f t="shared" si="24"/>
        <v>0</v>
      </c>
      <c r="BF151" s="187">
        <f t="shared" si="25"/>
        <v>0</v>
      </c>
      <c r="BG151" s="187">
        <f t="shared" si="26"/>
        <v>0</v>
      </c>
      <c r="BH151" s="187">
        <f t="shared" si="27"/>
        <v>0</v>
      </c>
      <c r="BI151" s="187">
        <f t="shared" si="28"/>
        <v>0</v>
      </c>
      <c r="BJ151" s="14" t="s">
        <v>84</v>
      </c>
      <c r="BK151" s="188">
        <f t="shared" si="29"/>
        <v>0</v>
      </c>
      <c r="BL151" s="14" t="s">
        <v>90</v>
      </c>
      <c r="BM151" s="186" t="s">
        <v>1263</v>
      </c>
    </row>
    <row r="152" spans="1:65" s="2" customFormat="1" ht="14.5" customHeight="1">
      <c r="A152" s="31"/>
      <c r="B152" s="32"/>
      <c r="C152" s="189" t="s">
        <v>170</v>
      </c>
      <c r="D152" s="189" t="s">
        <v>226</v>
      </c>
      <c r="E152" s="190" t="s">
        <v>1264</v>
      </c>
      <c r="F152" s="191" t="s">
        <v>1265</v>
      </c>
      <c r="G152" s="192" t="s">
        <v>192</v>
      </c>
      <c r="H152" s="193">
        <v>2.1</v>
      </c>
      <c r="I152" s="194"/>
      <c r="J152" s="193">
        <f t="shared" si="20"/>
        <v>0</v>
      </c>
      <c r="K152" s="195"/>
      <c r="L152" s="196"/>
      <c r="M152" s="197" t="s">
        <v>1</v>
      </c>
      <c r="N152" s="198" t="s">
        <v>41</v>
      </c>
      <c r="O152" s="68"/>
      <c r="P152" s="184">
        <f t="shared" si="21"/>
        <v>0</v>
      </c>
      <c r="Q152" s="184">
        <v>4.5220000000000003E-2</v>
      </c>
      <c r="R152" s="184">
        <f t="shared" si="22"/>
        <v>9.4962000000000005E-2</v>
      </c>
      <c r="S152" s="184">
        <v>0</v>
      </c>
      <c r="T152" s="184">
        <f t="shared" si="23"/>
        <v>0</v>
      </c>
      <c r="U152" s="185" t="s">
        <v>1</v>
      </c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86" t="s">
        <v>229</v>
      </c>
      <c r="AT152" s="186" t="s">
        <v>226</v>
      </c>
      <c r="AU152" s="186" t="s">
        <v>84</v>
      </c>
      <c r="AY152" s="14" t="s">
        <v>145</v>
      </c>
      <c r="BE152" s="187">
        <f t="shared" si="24"/>
        <v>0</v>
      </c>
      <c r="BF152" s="187">
        <f t="shared" si="25"/>
        <v>0</v>
      </c>
      <c r="BG152" s="187">
        <f t="shared" si="26"/>
        <v>0</v>
      </c>
      <c r="BH152" s="187">
        <f t="shared" si="27"/>
        <v>0</v>
      </c>
      <c r="BI152" s="187">
        <f t="shared" si="28"/>
        <v>0</v>
      </c>
      <c r="BJ152" s="14" t="s">
        <v>84</v>
      </c>
      <c r="BK152" s="188">
        <f t="shared" si="29"/>
        <v>0</v>
      </c>
      <c r="BL152" s="14" t="s">
        <v>90</v>
      </c>
      <c r="BM152" s="186" t="s">
        <v>1266</v>
      </c>
    </row>
    <row r="153" spans="1:65" s="2" customFormat="1" ht="14.5" customHeight="1">
      <c r="A153" s="31"/>
      <c r="B153" s="32"/>
      <c r="C153" s="175" t="s">
        <v>173</v>
      </c>
      <c r="D153" s="175" t="s">
        <v>146</v>
      </c>
      <c r="E153" s="176" t="s">
        <v>1267</v>
      </c>
      <c r="F153" s="177" t="s">
        <v>1268</v>
      </c>
      <c r="G153" s="178" t="s">
        <v>192</v>
      </c>
      <c r="H153" s="179">
        <v>2</v>
      </c>
      <c r="I153" s="180"/>
      <c r="J153" s="179">
        <f t="shared" si="20"/>
        <v>0</v>
      </c>
      <c r="K153" s="181"/>
      <c r="L153" s="36"/>
      <c r="M153" s="182" t="s">
        <v>1</v>
      </c>
      <c r="N153" s="183" t="s">
        <v>41</v>
      </c>
      <c r="O153" s="68"/>
      <c r="P153" s="184">
        <f t="shared" si="21"/>
        <v>0</v>
      </c>
      <c r="Q153" s="184">
        <v>2.0000000000000002E-5</v>
      </c>
      <c r="R153" s="184">
        <f t="shared" si="22"/>
        <v>4.0000000000000003E-5</v>
      </c>
      <c r="S153" s="184">
        <v>0</v>
      </c>
      <c r="T153" s="184">
        <f t="shared" si="23"/>
        <v>0</v>
      </c>
      <c r="U153" s="185" t="s">
        <v>1</v>
      </c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86" t="s">
        <v>90</v>
      </c>
      <c r="AT153" s="186" t="s">
        <v>146</v>
      </c>
      <c r="AU153" s="186" t="s">
        <v>84</v>
      </c>
      <c r="AY153" s="14" t="s">
        <v>145</v>
      </c>
      <c r="BE153" s="187">
        <f t="shared" si="24"/>
        <v>0</v>
      </c>
      <c r="BF153" s="187">
        <f t="shared" si="25"/>
        <v>0</v>
      </c>
      <c r="BG153" s="187">
        <f t="shared" si="26"/>
        <v>0</v>
      </c>
      <c r="BH153" s="187">
        <f t="shared" si="27"/>
        <v>0</v>
      </c>
      <c r="BI153" s="187">
        <f t="shared" si="28"/>
        <v>0</v>
      </c>
      <c r="BJ153" s="14" t="s">
        <v>84</v>
      </c>
      <c r="BK153" s="188">
        <f t="shared" si="29"/>
        <v>0</v>
      </c>
      <c r="BL153" s="14" t="s">
        <v>90</v>
      </c>
      <c r="BM153" s="186" t="s">
        <v>1269</v>
      </c>
    </row>
    <row r="154" spans="1:65" s="11" customFormat="1" ht="22.95" customHeight="1">
      <c r="B154" s="161"/>
      <c r="C154" s="162"/>
      <c r="D154" s="163" t="s">
        <v>74</v>
      </c>
      <c r="E154" s="210" t="s">
        <v>292</v>
      </c>
      <c r="F154" s="210" t="s">
        <v>293</v>
      </c>
      <c r="G154" s="162"/>
      <c r="H154" s="162"/>
      <c r="I154" s="165"/>
      <c r="J154" s="211">
        <f>BK154</f>
        <v>0</v>
      </c>
      <c r="K154" s="162"/>
      <c r="L154" s="167"/>
      <c r="M154" s="168"/>
      <c r="N154" s="169"/>
      <c r="O154" s="169"/>
      <c r="P154" s="170">
        <f>SUM(P155:P171)</f>
        <v>0</v>
      </c>
      <c r="Q154" s="169"/>
      <c r="R154" s="170">
        <f>SUM(R155:R171)</f>
        <v>27.405159999999999</v>
      </c>
      <c r="S154" s="169"/>
      <c r="T154" s="170">
        <f>SUM(T155:T171)</f>
        <v>8.2799999999999994</v>
      </c>
      <c r="U154" s="171"/>
      <c r="AR154" s="172" t="s">
        <v>80</v>
      </c>
      <c r="AT154" s="173" t="s">
        <v>74</v>
      </c>
      <c r="AU154" s="173" t="s">
        <v>80</v>
      </c>
      <c r="AY154" s="172" t="s">
        <v>145</v>
      </c>
      <c r="BK154" s="174">
        <f>SUM(BK155:BK171)</f>
        <v>0</v>
      </c>
    </row>
    <row r="155" spans="1:65" s="2" customFormat="1" ht="24.25" customHeight="1">
      <c r="A155" s="31"/>
      <c r="B155" s="32"/>
      <c r="C155" s="175" t="s">
        <v>657</v>
      </c>
      <c r="D155" s="175" t="s">
        <v>146</v>
      </c>
      <c r="E155" s="176" t="s">
        <v>1270</v>
      </c>
      <c r="F155" s="177" t="s">
        <v>1271</v>
      </c>
      <c r="G155" s="178" t="s">
        <v>192</v>
      </c>
      <c r="H155" s="179">
        <v>6</v>
      </c>
      <c r="I155" s="180"/>
      <c r="J155" s="179">
        <f t="shared" ref="J155:J171" si="30">ROUND(I155*H155,3)</f>
        <v>0</v>
      </c>
      <c r="K155" s="181"/>
      <c r="L155" s="36"/>
      <c r="M155" s="182" t="s">
        <v>1</v>
      </c>
      <c r="N155" s="183" t="s">
        <v>41</v>
      </c>
      <c r="O155" s="68"/>
      <c r="P155" s="184">
        <f t="shared" ref="P155:P171" si="31">O155*H155</f>
        <v>0</v>
      </c>
      <c r="Q155" s="184">
        <v>0.22684000000000001</v>
      </c>
      <c r="R155" s="184">
        <f t="shared" ref="R155:R171" si="32">Q155*H155</f>
        <v>1.36104</v>
      </c>
      <c r="S155" s="184">
        <v>0</v>
      </c>
      <c r="T155" s="184">
        <f t="shared" ref="T155:T171" si="33">S155*H155</f>
        <v>0</v>
      </c>
      <c r="U155" s="185" t="s">
        <v>1</v>
      </c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86" t="s">
        <v>90</v>
      </c>
      <c r="AT155" s="186" t="s">
        <v>146</v>
      </c>
      <c r="AU155" s="186" t="s">
        <v>84</v>
      </c>
      <c r="AY155" s="14" t="s">
        <v>145</v>
      </c>
      <c r="BE155" s="187">
        <f t="shared" ref="BE155:BE171" si="34">IF(N155="základná",J155,0)</f>
        <v>0</v>
      </c>
      <c r="BF155" s="187">
        <f t="shared" ref="BF155:BF171" si="35">IF(N155="znížená",J155,0)</f>
        <v>0</v>
      </c>
      <c r="BG155" s="187">
        <f t="shared" ref="BG155:BG171" si="36">IF(N155="zákl. prenesená",J155,0)</f>
        <v>0</v>
      </c>
      <c r="BH155" s="187">
        <f t="shared" ref="BH155:BH171" si="37">IF(N155="zníž. prenesená",J155,0)</f>
        <v>0</v>
      </c>
      <c r="BI155" s="187">
        <f t="shared" ref="BI155:BI171" si="38">IF(N155="nulová",J155,0)</f>
        <v>0</v>
      </c>
      <c r="BJ155" s="14" t="s">
        <v>84</v>
      </c>
      <c r="BK155" s="188">
        <f t="shared" ref="BK155:BK171" si="39">ROUND(I155*H155,3)</f>
        <v>0</v>
      </c>
      <c r="BL155" s="14" t="s">
        <v>90</v>
      </c>
      <c r="BM155" s="186" t="s">
        <v>1272</v>
      </c>
    </row>
    <row r="156" spans="1:65" s="2" customFormat="1" ht="14.5" customHeight="1">
      <c r="A156" s="31"/>
      <c r="B156" s="32"/>
      <c r="C156" s="189" t="s">
        <v>704</v>
      </c>
      <c r="D156" s="189" t="s">
        <v>226</v>
      </c>
      <c r="E156" s="190" t="s">
        <v>1273</v>
      </c>
      <c r="F156" s="191" t="s">
        <v>1274</v>
      </c>
      <c r="G156" s="192" t="s">
        <v>192</v>
      </c>
      <c r="H156" s="193">
        <v>6</v>
      </c>
      <c r="I156" s="194"/>
      <c r="J156" s="193">
        <f t="shared" si="30"/>
        <v>0</v>
      </c>
      <c r="K156" s="195"/>
      <c r="L156" s="196"/>
      <c r="M156" s="197" t="s">
        <v>1</v>
      </c>
      <c r="N156" s="198" t="s">
        <v>41</v>
      </c>
      <c r="O156" s="68"/>
      <c r="P156" s="184">
        <f t="shared" si="31"/>
        <v>0</v>
      </c>
      <c r="Q156" s="184">
        <v>0</v>
      </c>
      <c r="R156" s="184">
        <f t="shared" si="32"/>
        <v>0</v>
      </c>
      <c r="S156" s="184">
        <v>0</v>
      </c>
      <c r="T156" s="184">
        <f t="shared" si="33"/>
        <v>0</v>
      </c>
      <c r="U156" s="185" t="s">
        <v>1</v>
      </c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86" t="s">
        <v>229</v>
      </c>
      <c r="AT156" s="186" t="s">
        <v>226</v>
      </c>
      <c r="AU156" s="186" t="s">
        <v>84</v>
      </c>
      <c r="AY156" s="14" t="s">
        <v>145</v>
      </c>
      <c r="BE156" s="187">
        <f t="shared" si="34"/>
        <v>0</v>
      </c>
      <c r="BF156" s="187">
        <f t="shared" si="35"/>
        <v>0</v>
      </c>
      <c r="BG156" s="187">
        <f t="shared" si="36"/>
        <v>0</v>
      </c>
      <c r="BH156" s="187">
        <f t="shared" si="37"/>
        <v>0</v>
      </c>
      <c r="BI156" s="187">
        <f t="shared" si="38"/>
        <v>0</v>
      </c>
      <c r="BJ156" s="14" t="s">
        <v>84</v>
      </c>
      <c r="BK156" s="188">
        <f t="shared" si="39"/>
        <v>0</v>
      </c>
      <c r="BL156" s="14" t="s">
        <v>90</v>
      </c>
      <c r="BM156" s="186" t="s">
        <v>1275</v>
      </c>
    </row>
    <row r="157" spans="1:65" s="2" customFormat="1" ht="14.5" customHeight="1">
      <c r="A157" s="31"/>
      <c r="B157" s="32"/>
      <c r="C157" s="189" t="s">
        <v>199</v>
      </c>
      <c r="D157" s="189" t="s">
        <v>226</v>
      </c>
      <c r="E157" s="190" t="s">
        <v>1276</v>
      </c>
      <c r="F157" s="191" t="s">
        <v>1277</v>
      </c>
      <c r="G157" s="192" t="s">
        <v>192</v>
      </c>
      <c r="H157" s="193">
        <v>12</v>
      </c>
      <c r="I157" s="194"/>
      <c r="J157" s="193">
        <f t="shared" si="30"/>
        <v>0</v>
      </c>
      <c r="K157" s="195"/>
      <c r="L157" s="196"/>
      <c r="M157" s="197" t="s">
        <v>1</v>
      </c>
      <c r="N157" s="198" t="s">
        <v>41</v>
      </c>
      <c r="O157" s="68"/>
      <c r="P157" s="184">
        <f t="shared" si="31"/>
        <v>0</v>
      </c>
      <c r="Q157" s="184">
        <v>0</v>
      </c>
      <c r="R157" s="184">
        <f t="shared" si="32"/>
        <v>0</v>
      </c>
      <c r="S157" s="184">
        <v>0</v>
      </c>
      <c r="T157" s="184">
        <f t="shared" si="33"/>
        <v>0</v>
      </c>
      <c r="U157" s="185" t="s">
        <v>1</v>
      </c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86" t="s">
        <v>229</v>
      </c>
      <c r="AT157" s="186" t="s">
        <v>226</v>
      </c>
      <c r="AU157" s="186" t="s">
        <v>84</v>
      </c>
      <c r="AY157" s="14" t="s">
        <v>145</v>
      </c>
      <c r="BE157" s="187">
        <f t="shared" si="34"/>
        <v>0</v>
      </c>
      <c r="BF157" s="187">
        <f t="shared" si="35"/>
        <v>0</v>
      </c>
      <c r="BG157" s="187">
        <f t="shared" si="36"/>
        <v>0</v>
      </c>
      <c r="BH157" s="187">
        <f t="shared" si="37"/>
        <v>0</v>
      </c>
      <c r="BI157" s="187">
        <f t="shared" si="38"/>
        <v>0</v>
      </c>
      <c r="BJ157" s="14" t="s">
        <v>84</v>
      </c>
      <c r="BK157" s="188">
        <f t="shared" si="39"/>
        <v>0</v>
      </c>
      <c r="BL157" s="14" t="s">
        <v>90</v>
      </c>
      <c r="BM157" s="186" t="s">
        <v>1278</v>
      </c>
    </row>
    <row r="158" spans="1:65" s="2" customFormat="1" ht="14.5" customHeight="1">
      <c r="A158" s="31"/>
      <c r="B158" s="32"/>
      <c r="C158" s="189" t="s">
        <v>709</v>
      </c>
      <c r="D158" s="189" t="s">
        <v>226</v>
      </c>
      <c r="E158" s="190" t="s">
        <v>1279</v>
      </c>
      <c r="F158" s="191" t="s">
        <v>1280</v>
      </c>
      <c r="G158" s="192" t="s">
        <v>192</v>
      </c>
      <c r="H158" s="193">
        <v>6</v>
      </c>
      <c r="I158" s="194"/>
      <c r="J158" s="193">
        <f t="shared" si="30"/>
        <v>0</v>
      </c>
      <c r="K158" s="195"/>
      <c r="L158" s="196"/>
      <c r="M158" s="197" t="s">
        <v>1</v>
      </c>
      <c r="N158" s="198" t="s">
        <v>41</v>
      </c>
      <c r="O158" s="68"/>
      <c r="P158" s="184">
        <f t="shared" si="31"/>
        <v>0</v>
      </c>
      <c r="Q158" s="184">
        <v>0</v>
      </c>
      <c r="R158" s="184">
        <f t="shared" si="32"/>
        <v>0</v>
      </c>
      <c r="S158" s="184">
        <v>0</v>
      </c>
      <c r="T158" s="184">
        <f t="shared" si="33"/>
        <v>0</v>
      </c>
      <c r="U158" s="185" t="s">
        <v>1</v>
      </c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86" t="s">
        <v>229</v>
      </c>
      <c r="AT158" s="186" t="s">
        <v>226</v>
      </c>
      <c r="AU158" s="186" t="s">
        <v>84</v>
      </c>
      <c r="AY158" s="14" t="s">
        <v>145</v>
      </c>
      <c r="BE158" s="187">
        <f t="shared" si="34"/>
        <v>0</v>
      </c>
      <c r="BF158" s="187">
        <f t="shared" si="35"/>
        <v>0</v>
      </c>
      <c r="BG158" s="187">
        <f t="shared" si="36"/>
        <v>0</v>
      </c>
      <c r="BH158" s="187">
        <f t="shared" si="37"/>
        <v>0</v>
      </c>
      <c r="BI158" s="187">
        <f t="shared" si="38"/>
        <v>0</v>
      </c>
      <c r="BJ158" s="14" t="s">
        <v>84</v>
      </c>
      <c r="BK158" s="188">
        <f t="shared" si="39"/>
        <v>0</v>
      </c>
      <c r="BL158" s="14" t="s">
        <v>90</v>
      </c>
      <c r="BM158" s="186" t="s">
        <v>1281</v>
      </c>
    </row>
    <row r="159" spans="1:65" s="2" customFormat="1" ht="14.5" customHeight="1">
      <c r="A159" s="31"/>
      <c r="B159" s="32"/>
      <c r="C159" s="189" t="s">
        <v>662</v>
      </c>
      <c r="D159" s="189" t="s">
        <v>226</v>
      </c>
      <c r="E159" s="190" t="s">
        <v>1282</v>
      </c>
      <c r="F159" s="191" t="s">
        <v>1283</v>
      </c>
      <c r="G159" s="192" t="s">
        <v>192</v>
      </c>
      <c r="H159" s="193">
        <v>18</v>
      </c>
      <c r="I159" s="194"/>
      <c r="J159" s="193">
        <f t="shared" si="30"/>
        <v>0</v>
      </c>
      <c r="K159" s="195"/>
      <c r="L159" s="196"/>
      <c r="M159" s="197" t="s">
        <v>1</v>
      </c>
      <c r="N159" s="198" t="s">
        <v>41</v>
      </c>
      <c r="O159" s="68"/>
      <c r="P159" s="184">
        <f t="shared" si="31"/>
        <v>0</v>
      </c>
      <c r="Q159" s="184">
        <v>0</v>
      </c>
      <c r="R159" s="184">
        <f t="shared" si="32"/>
        <v>0</v>
      </c>
      <c r="S159" s="184">
        <v>0</v>
      </c>
      <c r="T159" s="184">
        <f t="shared" si="33"/>
        <v>0</v>
      </c>
      <c r="U159" s="185" t="s">
        <v>1</v>
      </c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86" t="s">
        <v>229</v>
      </c>
      <c r="AT159" s="186" t="s">
        <v>226</v>
      </c>
      <c r="AU159" s="186" t="s">
        <v>84</v>
      </c>
      <c r="AY159" s="14" t="s">
        <v>145</v>
      </c>
      <c r="BE159" s="187">
        <f t="shared" si="34"/>
        <v>0</v>
      </c>
      <c r="BF159" s="187">
        <f t="shared" si="35"/>
        <v>0</v>
      </c>
      <c r="BG159" s="187">
        <f t="shared" si="36"/>
        <v>0</v>
      </c>
      <c r="BH159" s="187">
        <f t="shared" si="37"/>
        <v>0</v>
      </c>
      <c r="BI159" s="187">
        <f t="shared" si="38"/>
        <v>0</v>
      </c>
      <c r="BJ159" s="14" t="s">
        <v>84</v>
      </c>
      <c r="BK159" s="188">
        <f t="shared" si="39"/>
        <v>0</v>
      </c>
      <c r="BL159" s="14" t="s">
        <v>90</v>
      </c>
      <c r="BM159" s="186" t="s">
        <v>1284</v>
      </c>
    </row>
    <row r="160" spans="1:65" s="2" customFormat="1" ht="24.25" customHeight="1">
      <c r="A160" s="31"/>
      <c r="B160" s="32"/>
      <c r="C160" s="175" t="s">
        <v>715</v>
      </c>
      <c r="D160" s="175" t="s">
        <v>146</v>
      </c>
      <c r="E160" s="176" t="s">
        <v>1285</v>
      </c>
      <c r="F160" s="177" t="s">
        <v>1286</v>
      </c>
      <c r="G160" s="178" t="s">
        <v>306</v>
      </c>
      <c r="H160" s="179">
        <v>30</v>
      </c>
      <c r="I160" s="180"/>
      <c r="J160" s="179">
        <f t="shared" si="30"/>
        <v>0</v>
      </c>
      <c r="K160" s="181"/>
      <c r="L160" s="36"/>
      <c r="M160" s="182" t="s">
        <v>1</v>
      </c>
      <c r="N160" s="183" t="s">
        <v>41</v>
      </c>
      <c r="O160" s="68"/>
      <c r="P160" s="184">
        <f t="shared" si="31"/>
        <v>0</v>
      </c>
      <c r="Q160" s="184">
        <v>9.0000000000000006E-5</v>
      </c>
      <c r="R160" s="184">
        <f t="shared" si="32"/>
        <v>2.7000000000000001E-3</v>
      </c>
      <c r="S160" s="184">
        <v>0</v>
      </c>
      <c r="T160" s="184">
        <f t="shared" si="33"/>
        <v>0</v>
      </c>
      <c r="U160" s="185" t="s">
        <v>1</v>
      </c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86" t="s">
        <v>90</v>
      </c>
      <c r="AT160" s="186" t="s">
        <v>146</v>
      </c>
      <c r="AU160" s="186" t="s">
        <v>84</v>
      </c>
      <c r="AY160" s="14" t="s">
        <v>145</v>
      </c>
      <c r="BE160" s="187">
        <f t="shared" si="34"/>
        <v>0</v>
      </c>
      <c r="BF160" s="187">
        <f t="shared" si="35"/>
        <v>0</v>
      </c>
      <c r="BG160" s="187">
        <f t="shared" si="36"/>
        <v>0</v>
      </c>
      <c r="BH160" s="187">
        <f t="shared" si="37"/>
        <v>0</v>
      </c>
      <c r="BI160" s="187">
        <f t="shared" si="38"/>
        <v>0</v>
      </c>
      <c r="BJ160" s="14" t="s">
        <v>84</v>
      </c>
      <c r="BK160" s="188">
        <f t="shared" si="39"/>
        <v>0</v>
      </c>
      <c r="BL160" s="14" t="s">
        <v>90</v>
      </c>
      <c r="BM160" s="186" t="s">
        <v>1287</v>
      </c>
    </row>
    <row r="161" spans="1:65" s="2" customFormat="1" ht="24.25" customHeight="1">
      <c r="A161" s="31"/>
      <c r="B161" s="32"/>
      <c r="C161" s="175" t="s">
        <v>665</v>
      </c>
      <c r="D161" s="175" t="s">
        <v>146</v>
      </c>
      <c r="E161" s="176" t="s">
        <v>1288</v>
      </c>
      <c r="F161" s="177" t="s">
        <v>1289</v>
      </c>
      <c r="G161" s="178" t="s">
        <v>306</v>
      </c>
      <c r="H161" s="179">
        <v>30</v>
      </c>
      <c r="I161" s="180"/>
      <c r="J161" s="179">
        <f t="shared" si="30"/>
        <v>0</v>
      </c>
      <c r="K161" s="181"/>
      <c r="L161" s="36"/>
      <c r="M161" s="182" t="s">
        <v>1</v>
      </c>
      <c r="N161" s="183" t="s">
        <v>41</v>
      </c>
      <c r="O161" s="68"/>
      <c r="P161" s="184">
        <f t="shared" si="31"/>
        <v>0</v>
      </c>
      <c r="Q161" s="184">
        <v>4.0000000000000003E-5</v>
      </c>
      <c r="R161" s="184">
        <f t="shared" si="32"/>
        <v>1.2000000000000001E-3</v>
      </c>
      <c r="S161" s="184">
        <v>0</v>
      </c>
      <c r="T161" s="184">
        <f t="shared" si="33"/>
        <v>0</v>
      </c>
      <c r="U161" s="185" t="s">
        <v>1</v>
      </c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186" t="s">
        <v>90</v>
      </c>
      <c r="AT161" s="186" t="s">
        <v>146</v>
      </c>
      <c r="AU161" s="186" t="s">
        <v>84</v>
      </c>
      <c r="AY161" s="14" t="s">
        <v>145</v>
      </c>
      <c r="BE161" s="187">
        <f t="shared" si="34"/>
        <v>0</v>
      </c>
      <c r="BF161" s="187">
        <f t="shared" si="35"/>
        <v>0</v>
      </c>
      <c r="BG161" s="187">
        <f t="shared" si="36"/>
        <v>0</v>
      </c>
      <c r="BH161" s="187">
        <f t="shared" si="37"/>
        <v>0</v>
      </c>
      <c r="BI161" s="187">
        <f t="shared" si="38"/>
        <v>0</v>
      </c>
      <c r="BJ161" s="14" t="s">
        <v>84</v>
      </c>
      <c r="BK161" s="188">
        <f t="shared" si="39"/>
        <v>0</v>
      </c>
      <c r="BL161" s="14" t="s">
        <v>90</v>
      </c>
      <c r="BM161" s="186" t="s">
        <v>1290</v>
      </c>
    </row>
    <row r="162" spans="1:65" s="2" customFormat="1" ht="24.25" customHeight="1">
      <c r="A162" s="31"/>
      <c r="B162" s="32"/>
      <c r="C162" s="175" t="s">
        <v>722</v>
      </c>
      <c r="D162" s="175" t="s">
        <v>146</v>
      </c>
      <c r="E162" s="176" t="s">
        <v>1291</v>
      </c>
      <c r="F162" s="177" t="s">
        <v>1292</v>
      </c>
      <c r="G162" s="178" t="s">
        <v>306</v>
      </c>
      <c r="H162" s="179">
        <v>30</v>
      </c>
      <c r="I162" s="180"/>
      <c r="J162" s="179">
        <f t="shared" si="30"/>
        <v>0</v>
      </c>
      <c r="K162" s="181"/>
      <c r="L162" s="36"/>
      <c r="M162" s="182" t="s">
        <v>1</v>
      </c>
      <c r="N162" s="183" t="s">
        <v>41</v>
      </c>
      <c r="O162" s="68"/>
      <c r="P162" s="184">
        <f t="shared" si="31"/>
        <v>0</v>
      </c>
      <c r="Q162" s="184">
        <v>0</v>
      </c>
      <c r="R162" s="184">
        <f t="shared" si="32"/>
        <v>0</v>
      </c>
      <c r="S162" s="184">
        <v>0</v>
      </c>
      <c r="T162" s="184">
        <f t="shared" si="33"/>
        <v>0</v>
      </c>
      <c r="U162" s="185" t="s">
        <v>1</v>
      </c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86" t="s">
        <v>90</v>
      </c>
      <c r="AT162" s="186" t="s">
        <v>146</v>
      </c>
      <c r="AU162" s="186" t="s">
        <v>84</v>
      </c>
      <c r="AY162" s="14" t="s">
        <v>145</v>
      </c>
      <c r="BE162" s="187">
        <f t="shared" si="34"/>
        <v>0</v>
      </c>
      <c r="BF162" s="187">
        <f t="shared" si="35"/>
        <v>0</v>
      </c>
      <c r="BG162" s="187">
        <f t="shared" si="36"/>
        <v>0</v>
      </c>
      <c r="BH162" s="187">
        <f t="shared" si="37"/>
        <v>0</v>
      </c>
      <c r="BI162" s="187">
        <f t="shared" si="38"/>
        <v>0</v>
      </c>
      <c r="BJ162" s="14" t="s">
        <v>84</v>
      </c>
      <c r="BK162" s="188">
        <f t="shared" si="39"/>
        <v>0</v>
      </c>
      <c r="BL162" s="14" t="s">
        <v>90</v>
      </c>
      <c r="BM162" s="186" t="s">
        <v>1293</v>
      </c>
    </row>
    <row r="163" spans="1:65" s="2" customFormat="1" ht="37.950000000000003" customHeight="1">
      <c r="A163" s="31"/>
      <c r="B163" s="32"/>
      <c r="C163" s="175" t="s">
        <v>193</v>
      </c>
      <c r="D163" s="175" t="s">
        <v>146</v>
      </c>
      <c r="E163" s="176" t="s">
        <v>1294</v>
      </c>
      <c r="F163" s="177" t="s">
        <v>1295</v>
      </c>
      <c r="G163" s="178" t="s">
        <v>306</v>
      </c>
      <c r="H163" s="179">
        <v>10</v>
      </c>
      <c r="I163" s="180"/>
      <c r="J163" s="179">
        <f t="shared" si="30"/>
        <v>0</v>
      </c>
      <c r="K163" s="181"/>
      <c r="L163" s="36"/>
      <c r="M163" s="182" t="s">
        <v>1</v>
      </c>
      <c r="N163" s="183" t="s">
        <v>41</v>
      </c>
      <c r="O163" s="68"/>
      <c r="P163" s="184">
        <f t="shared" si="31"/>
        <v>0</v>
      </c>
      <c r="Q163" s="184">
        <v>9.7930000000000003E-2</v>
      </c>
      <c r="R163" s="184">
        <f t="shared" si="32"/>
        <v>0.97930000000000006</v>
      </c>
      <c r="S163" s="184">
        <v>0</v>
      </c>
      <c r="T163" s="184">
        <f t="shared" si="33"/>
        <v>0</v>
      </c>
      <c r="U163" s="185" t="s">
        <v>1</v>
      </c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186" t="s">
        <v>90</v>
      </c>
      <c r="AT163" s="186" t="s">
        <v>146</v>
      </c>
      <c r="AU163" s="186" t="s">
        <v>84</v>
      </c>
      <c r="AY163" s="14" t="s">
        <v>145</v>
      </c>
      <c r="BE163" s="187">
        <f t="shared" si="34"/>
        <v>0</v>
      </c>
      <c r="BF163" s="187">
        <f t="shared" si="35"/>
        <v>0</v>
      </c>
      <c r="BG163" s="187">
        <f t="shared" si="36"/>
        <v>0</v>
      </c>
      <c r="BH163" s="187">
        <f t="shared" si="37"/>
        <v>0</v>
      </c>
      <c r="BI163" s="187">
        <f t="shared" si="38"/>
        <v>0</v>
      </c>
      <c r="BJ163" s="14" t="s">
        <v>84</v>
      </c>
      <c r="BK163" s="188">
        <f t="shared" si="39"/>
        <v>0</v>
      </c>
      <c r="BL163" s="14" t="s">
        <v>90</v>
      </c>
      <c r="BM163" s="186" t="s">
        <v>1296</v>
      </c>
    </row>
    <row r="164" spans="1:65" s="2" customFormat="1" ht="14.5" customHeight="1">
      <c r="A164" s="31"/>
      <c r="B164" s="32"/>
      <c r="C164" s="189" t="s">
        <v>196</v>
      </c>
      <c r="D164" s="189" t="s">
        <v>226</v>
      </c>
      <c r="E164" s="190" t="s">
        <v>1297</v>
      </c>
      <c r="F164" s="191" t="s">
        <v>1298</v>
      </c>
      <c r="G164" s="192" t="s">
        <v>192</v>
      </c>
      <c r="H164" s="193">
        <v>10.1</v>
      </c>
      <c r="I164" s="194"/>
      <c r="J164" s="193">
        <f t="shared" si="30"/>
        <v>0</v>
      </c>
      <c r="K164" s="195"/>
      <c r="L164" s="196"/>
      <c r="M164" s="197" t="s">
        <v>1</v>
      </c>
      <c r="N164" s="198" t="s">
        <v>41</v>
      </c>
      <c r="O164" s="68"/>
      <c r="P164" s="184">
        <f t="shared" si="31"/>
        <v>0</v>
      </c>
      <c r="Q164" s="184">
        <v>2.3E-2</v>
      </c>
      <c r="R164" s="184">
        <f t="shared" si="32"/>
        <v>0.23229999999999998</v>
      </c>
      <c r="S164" s="184">
        <v>0</v>
      </c>
      <c r="T164" s="184">
        <f t="shared" si="33"/>
        <v>0</v>
      </c>
      <c r="U164" s="185" t="s">
        <v>1</v>
      </c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86" t="s">
        <v>229</v>
      </c>
      <c r="AT164" s="186" t="s">
        <v>226</v>
      </c>
      <c r="AU164" s="186" t="s">
        <v>84</v>
      </c>
      <c r="AY164" s="14" t="s">
        <v>145</v>
      </c>
      <c r="BE164" s="187">
        <f t="shared" si="34"/>
        <v>0</v>
      </c>
      <c r="BF164" s="187">
        <f t="shared" si="35"/>
        <v>0</v>
      </c>
      <c r="BG164" s="187">
        <f t="shared" si="36"/>
        <v>0</v>
      </c>
      <c r="BH164" s="187">
        <f t="shared" si="37"/>
        <v>0</v>
      </c>
      <c r="BI164" s="187">
        <f t="shared" si="38"/>
        <v>0</v>
      </c>
      <c r="BJ164" s="14" t="s">
        <v>84</v>
      </c>
      <c r="BK164" s="188">
        <f t="shared" si="39"/>
        <v>0</v>
      </c>
      <c r="BL164" s="14" t="s">
        <v>90</v>
      </c>
      <c r="BM164" s="186" t="s">
        <v>1299</v>
      </c>
    </row>
    <row r="165" spans="1:65" s="2" customFormat="1" ht="24.25" customHeight="1">
      <c r="A165" s="31"/>
      <c r="B165" s="32"/>
      <c r="C165" s="175" t="s">
        <v>694</v>
      </c>
      <c r="D165" s="175" t="s">
        <v>146</v>
      </c>
      <c r="E165" s="176" t="s">
        <v>1300</v>
      </c>
      <c r="F165" s="177" t="s">
        <v>1301</v>
      </c>
      <c r="G165" s="178" t="s">
        <v>306</v>
      </c>
      <c r="H165" s="179">
        <v>101</v>
      </c>
      <c r="I165" s="180"/>
      <c r="J165" s="179">
        <f t="shared" si="30"/>
        <v>0</v>
      </c>
      <c r="K165" s="181"/>
      <c r="L165" s="36"/>
      <c r="M165" s="182" t="s">
        <v>1</v>
      </c>
      <c r="N165" s="183" t="s">
        <v>41</v>
      </c>
      <c r="O165" s="68"/>
      <c r="P165" s="184">
        <f t="shared" si="31"/>
        <v>0</v>
      </c>
      <c r="Q165" s="184">
        <v>0.16400999999999999</v>
      </c>
      <c r="R165" s="184">
        <f t="shared" si="32"/>
        <v>16.565009999999997</v>
      </c>
      <c r="S165" s="184">
        <v>0</v>
      </c>
      <c r="T165" s="184">
        <f t="shared" si="33"/>
        <v>0</v>
      </c>
      <c r="U165" s="185" t="s">
        <v>1</v>
      </c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86" t="s">
        <v>90</v>
      </c>
      <c r="AT165" s="186" t="s">
        <v>146</v>
      </c>
      <c r="AU165" s="186" t="s">
        <v>84</v>
      </c>
      <c r="AY165" s="14" t="s">
        <v>145</v>
      </c>
      <c r="BE165" s="187">
        <f t="shared" si="34"/>
        <v>0</v>
      </c>
      <c r="BF165" s="187">
        <f t="shared" si="35"/>
        <v>0</v>
      </c>
      <c r="BG165" s="187">
        <f t="shared" si="36"/>
        <v>0</v>
      </c>
      <c r="BH165" s="187">
        <f t="shared" si="37"/>
        <v>0</v>
      </c>
      <c r="BI165" s="187">
        <f t="shared" si="38"/>
        <v>0</v>
      </c>
      <c r="BJ165" s="14" t="s">
        <v>84</v>
      </c>
      <c r="BK165" s="188">
        <f t="shared" si="39"/>
        <v>0</v>
      </c>
      <c r="BL165" s="14" t="s">
        <v>90</v>
      </c>
      <c r="BM165" s="186" t="s">
        <v>1302</v>
      </c>
    </row>
    <row r="166" spans="1:65" s="2" customFormat="1" ht="14.5" customHeight="1">
      <c r="A166" s="31"/>
      <c r="B166" s="32"/>
      <c r="C166" s="189" t="s">
        <v>654</v>
      </c>
      <c r="D166" s="189" t="s">
        <v>226</v>
      </c>
      <c r="E166" s="190" t="s">
        <v>1303</v>
      </c>
      <c r="F166" s="191" t="s">
        <v>1304</v>
      </c>
      <c r="G166" s="192" t="s">
        <v>192</v>
      </c>
      <c r="H166" s="193">
        <v>102.01</v>
      </c>
      <c r="I166" s="194"/>
      <c r="J166" s="193">
        <f t="shared" si="30"/>
        <v>0</v>
      </c>
      <c r="K166" s="195"/>
      <c r="L166" s="196"/>
      <c r="M166" s="197" t="s">
        <v>1</v>
      </c>
      <c r="N166" s="198" t="s">
        <v>41</v>
      </c>
      <c r="O166" s="68"/>
      <c r="P166" s="184">
        <f t="shared" si="31"/>
        <v>0</v>
      </c>
      <c r="Q166" s="184">
        <v>8.1000000000000003E-2</v>
      </c>
      <c r="R166" s="184">
        <f t="shared" si="32"/>
        <v>8.26281</v>
      </c>
      <c r="S166" s="184">
        <v>0</v>
      </c>
      <c r="T166" s="184">
        <f t="shared" si="33"/>
        <v>0</v>
      </c>
      <c r="U166" s="185" t="s">
        <v>1</v>
      </c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186" t="s">
        <v>229</v>
      </c>
      <c r="AT166" s="186" t="s">
        <v>226</v>
      </c>
      <c r="AU166" s="186" t="s">
        <v>84</v>
      </c>
      <c r="AY166" s="14" t="s">
        <v>145</v>
      </c>
      <c r="BE166" s="187">
        <f t="shared" si="34"/>
        <v>0</v>
      </c>
      <c r="BF166" s="187">
        <f t="shared" si="35"/>
        <v>0</v>
      </c>
      <c r="BG166" s="187">
        <f t="shared" si="36"/>
        <v>0</v>
      </c>
      <c r="BH166" s="187">
        <f t="shared" si="37"/>
        <v>0</v>
      </c>
      <c r="BI166" s="187">
        <f t="shared" si="38"/>
        <v>0</v>
      </c>
      <c r="BJ166" s="14" t="s">
        <v>84</v>
      </c>
      <c r="BK166" s="188">
        <f t="shared" si="39"/>
        <v>0</v>
      </c>
      <c r="BL166" s="14" t="s">
        <v>90</v>
      </c>
      <c r="BM166" s="186" t="s">
        <v>1305</v>
      </c>
    </row>
    <row r="167" spans="1:65" s="2" customFormat="1" ht="24.25" customHeight="1">
      <c r="A167" s="31"/>
      <c r="B167" s="32"/>
      <c r="C167" s="175" t="s">
        <v>99</v>
      </c>
      <c r="D167" s="175" t="s">
        <v>146</v>
      </c>
      <c r="E167" s="176" t="s">
        <v>1306</v>
      </c>
      <c r="F167" s="177" t="s">
        <v>1307</v>
      </c>
      <c r="G167" s="178" t="s">
        <v>306</v>
      </c>
      <c r="H167" s="179">
        <v>40</v>
      </c>
      <c r="I167" s="180"/>
      <c r="J167" s="179">
        <f t="shared" si="30"/>
        <v>0</v>
      </c>
      <c r="K167" s="181"/>
      <c r="L167" s="36"/>
      <c r="M167" s="182" t="s">
        <v>1</v>
      </c>
      <c r="N167" s="183" t="s">
        <v>41</v>
      </c>
      <c r="O167" s="68"/>
      <c r="P167" s="184">
        <f t="shared" si="31"/>
        <v>0</v>
      </c>
      <c r="Q167" s="184">
        <v>2.0000000000000002E-5</v>
      </c>
      <c r="R167" s="184">
        <f t="shared" si="32"/>
        <v>8.0000000000000004E-4</v>
      </c>
      <c r="S167" s="184">
        <v>0</v>
      </c>
      <c r="T167" s="184">
        <f t="shared" si="33"/>
        <v>0</v>
      </c>
      <c r="U167" s="185" t="s">
        <v>1</v>
      </c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186" t="s">
        <v>90</v>
      </c>
      <c r="AT167" s="186" t="s">
        <v>146</v>
      </c>
      <c r="AU167" s="186" t="s">
        <v>84</v>
      </c>
      <c r="AY167" s="14" t="s">
        <v>145</v>
      </c>
      <c r="BE167" s="187">
        <f t="shared" si="34"/>
        <v>0</v>
      </c>
      <c r="BF167" s="187">
        <f t="shared" si="35"/>
        <v>0</v>
      </c>
      <c r="BG167" s="187">
        <f t="shared" si="36"/>
        <v>0</v>
      </c>
      <c r="BH167" s="187">
        <f t="shared" si="37"/>
        <v>0</v>
      </c>
      <c r="BI167" s="187">
        <f t="shared" si="38"/>
        <v>0</v>
      </c>
      <c r="BJ167" s="14" t="s">
        <v>84</v>
      </c>
      <c r="BK167" s="188">
        <f t="shared" si="39"/>
        <v>0</v>
      </c>
      <c r="BL167" s="14" t="s">
        <v>90</v>
      </c>
      <c r="BM167" s="186" t="s">
        <v>1308</v>
      </c>
    </row>
    <row r="168" spans="1:65" s="2" customFormat="1" ht="14.5" customHeight="1">
      <c r="A168" s="31"/>
      <c r="B168" s="32"/>
      <c r="C168" s="175" t="s">
        <v>229</v>
      </c>
      <c r="D168" s="175" t="s">
        <v>146</v>
      </c>
      <c r="E168" s="176" t="s">
        <v>1309</v>
      </c>
      <c r="F168" s="177" t="s">
        <v>1310</v>
      </c>
      <c r="G168" s="178" t="s">
        <v>306</v>
      </c>
      <c r="H168" s="179">
        <v>24</v>
      </c>
      <c r="I168" s="180"/>
      <c r="J168" s="179">
        <f t="shared" si="30"/>
        <v>0</v>
      </c>
      <c r="K168" s="181"/>
      <c r="L168" s="36"/>
      <c r="M168" s="182" t="s">
        <v>1</v>
      </c>
      <c r="N168" s="183" t="s">
        <v>41</v>
      </c>
      <c r="O168" s="68"/>
      <c r="P168" s="184">
        <f t="shared" si="31"/>
        <v>0</v>
      </c>
      <c r="Q168" s="184">
        <v>0</v>
      </c>
      <c r="R168" s="184">
        <f t="shared" si="32"/>
        <v>0</v>
      </c>
      <c r="S168" s="184">
        <v>0.34499999999999997</v>
      </c>
      <c r="T168" s="184">
        <f t="shared" si="33"/>
        <v>8.2799999999999994</v>
      </c>
      <c r="U168" s="185" t="s">
        <v>1</v>
      </c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186" t="s">
        <v>90</v>
      </c>
      <c r="AT168" s="186" t="s">
        <v>146</v>
      </c>
      <c r="AU168" s="186" t="s">
        <v>84</v>
      </c>
      <c r="AY168" s="14" t="s">
        <v>145</v>
      </c>
      <c r="BE168" s="187">
        <f t="shared" si="34"/>
        <v>0</v>
      </c>
      <c r="BF168" s="187">
        <f t="shared" si="35"/>
        <v>0</v>
      </c>
      <c r="BG168" s="187">
        <f t="shared" si="36"/>
        <v>0</v>
      </c>
      <c r="BH168" s="187">
        <f t="shared" si="37"/>
        <v>0</v>
      </c>
      <c r="BI168" s="187">
        <f t="shared" si="38"/>
        <v>0</v>
      </c>
      <c r="BJ168" s="14" t="s">
        <v>84</v>
      </c>
      <c r="BK168" s="188">
        <f t="shared" si="39"/>
        <v>0</v>
      </c>
      <c r="BL168" s="14" t="s">
        <v>90</v>
      </c>
      <c r="BM168" s="186" t="s">
        <v>1311</v>
      </c>
    </row>
    <row r="169" spans="1:65" s="2" customFormat="1" ht="24.25" customHeight="1">
      <c r="A169" s="31"/>
      <c r="B169" s="32"/>
      <c r="C169" s="175" t="s">
        <v>668</v>
      </c>
      <c r="D169" s="175" t="s">
        <v>146</v>
      </c>
      <c r="E169" s="176" t="s">
        <v>1312</v>
      </c>
      <c r="F169" s="177" t="s">
        <v>1313</v>
      </c>
      <c r="G169" s="178" t="s">
        <v>178</v>
      </c>
      <c r="H169" s="179">
        <v>15.14</v>
      </c>
      <c r="I169" s="180"/>
      <c r="J169" s="179">
        <f t="shared" si="30"/>
        <v>0</v>
      </c>
      <c r="K169" s="181"/>
      <c r="L169" s="36"/>
      <c r="M169" s="182" t="s">
        <v>1</v>
      </c>
      <c r="N169" s="183" t="s">
        <v>41</v>
      </c>
      <c r="O169" s="68"/>
      <c r="P169" s="184">
        <f t="shared" si="31"/>
        <v>0</v>
      </c>
      <c r="Q169" s="184">
        <v>0</v>
      </c>
      <c r="R169" s="184">
        <f t="shared" si="32"/>
        <v>0</v>
      </c>
      <c r="S169" s="184">
        <v>0</v>
      </c>
      <c r="T169" s="184">
        <f t="shared" si="33"/>
        <v>0</v>
      </c>
      <c r="U169" s="185" t="s">
        <v>1</v>
      </c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186" t="s">
        <v>90</v>
      </c>
      <c r="AT169" s="186" t="s">
        <v>146</v>
      </c>
      <c r="AU169" s="186" t="s">
        <v>84</v>
      </c>
      <c r="AY169" s="14" t="s">
        <v>145</v>
      </c>
      <c r="BE169" s="187">
        <f t="shared" si="34"/>
        <v>0</v>
      </c>
      <c r="BF169" s="187">
        <f t="shared" si="35"/>
        <v>0</v>
      </c>
      <c r="BG169" s="187">
        <f t="shared" si="36"/>
        <v>0</v>
      </c>
      <c r="BH169" s="187">
        <f t="shared" si="37"/>
        <v>0</v>
      </c>
      <c r="BI169" s="187">
        <f t="shared" si="38"/>
        <v>0</v>
      </c>
      <c r="BJ169" s="14" t="s">
        <v>84</v>
      </c>
      <c r="BK169" s="188">
        <f t="shared" si="39"/>
        <v>0</v>
      </c>
      <c r="BL169" s="14" t="s">
        <v>90</v>
      </c>
      <c r="BM169" s="186" t="s">
        <v>1314</v>
      </c>
    </row>
    <row r="170" spans="1:65" s="2" customFormat="1" ht="24.25" customHeight="1">
      <c r="A170" s="31"/>
      <c r="B170" s="32"/>
      <c r="C170" s="175" t="s">
        <v>729</v>
      </c>
      <c r="D170" s="175" t="s">
        <v>146</v>
      </c>
      <c r="E170" s="176" t="s">
        <v>1315</v>
      </c>
      <c r="F170" s="177" t="s">
        <v>1316</v>
      </c>
      <c r="G170" s="178" t="s">
        <v>178</v>
      </c>
      <c r="H170" s="179">
        <v>15.14</v>
      </c>
      <c r="I170" s="180"/>
      <c r="J170" s="179">
        <f t="shared" si="30"/>
        <v>0</v>
      </c>
      <c r="K170" s="181"/>
      <c r="L170" s="36"/>
      <c r="M170" s="182" t="s">
        <v>1</v>
      </c>
      <c r="N170" s="183" t="s">
        <v>41</v>
      </c>
      <c r="O170" s="68"/>
      <c r="P170" s="184">
        <f t="shared" si="31"/>
        <v>0</v>
      </c>
      <c r="Q170" s="184">
        <v>0</v>
      </c>
      <c r="R170" s="184">
        <f t="shared" si="32"/>
        <v>0</v>
      </c>
      <c r="S170" s="184">
        <v>0</v>
      </c>
      <c r="T170" s="184">
        <f t="shared" si="33"/>
        <v>0</v>
      </c>
      <c r="U170" s="185" t="s">
        <v>1</v>
      </c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186" t="s">
        <v>90</v>
      </c>
      <c r="AT170" s="186" t="s">
        <v>146</v>
      </c>
      <c r="AU170" s="186" t="s">
        <v>84</v>
      </c>
      <c r="AY170" s="14" t="s">
        <v>145</v>
      </c>
      <c r="BE170" s="187">
        <f t="shared" si="34"/>
        <v>0</v>
      </c>
      <c r="BF170" s="187">
        <f t="shared" si="35"/>
        <v>0</v>
      </c>
      <c r="BG170" s="187">
        <f t="shared" si="36"/>
        <v>0</v>
      </c>
      <c r="BH170" s="187">
        <f t="shared" si="37"/>
        <v>0</v>
      </c>
      <c r="BI170" s="187">
        <f t="shared" si="38"/>
        <v>0</v>
      </c>
      <c r="BJ170" s="14" t="s">
        <v>84</v>
      </c>
      <c r="BK170" s="188">
        <f t="shared" si="39"/>
        <v>0</v>
      </c>
      <c r="BL170" s="14" t="s">
        <v>90</v>
      </c>
      <c r="BM170" s="186" t="s">
        <v>1317</v>
      </c>
    </row>
    <row r="171" spans="1:65" s="2" customFormat="1" ht="14.5" customHeight="1">
      <c r="A171" s="31"/>
      <c r="B171" s="32"/>
      <c r="C171" s="175" t="s">
        <v>672</v>
      </c>
      <c r="D171" s="175" t="s">
        <v>146</v>
      </c>
      <c r="E171" s="176" t="s">
        <v>1318</v>
      </c>
      <c r="F171" s="177" t="s">
        <v>1319</v>
      </c>
      <c r="G171" s="178" t="s">
        <v>178</v>
      </c>
      <c r="H171" s="179">
        <v>15.14</v>
      </c>
      <c r="I171" s="180"/>
      <c r="J171" s="179">
        <f t="shared" si="30"/>
        <v>0</v>
      </c>
      <c r="K171" s="181"/>
      <c r="L171" s="36"/>
      <c r="M171" s="199" t="s">
        <v>1</v>
      </c>
      <c r="N171" s="200" t="s">
        <v>41</v>
      </c>
      <c r="O171" s="201"/>
      <c r="P171" s="202">
        <f t="shared" si="31"/>
        <v>0</v>
      </c>
      <c r="Q171" s="202">
        <v>0</v>
      </c>
      <c r="R171" s="202">
        <f t="shared" si="32"/>
        <v>0</v>
      </c>
      <c r="S171" s="202">
        <v>0</v>
      </c>
      <c r="T171" s="202">
        <f t="shared" si="33"/>
        <v>0</v>
      </c>
      <c r="U171" s="203" t="s">
        <v>1</v>
      </c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186" t="s">
        <v>90</v>
      </c>
      <c r="AT171" s="186" t="s">
        <v>146</v>
      </c>
      <c r="AU171" s="186" t="s">
        <v>84</v>
      </c>
      <c r="AY171" s="14" t="s">
        <v>145</v>
      </c>
      <c r="BE171" s="187">
        <f t="shared" si="34"/>
        <v>0</v>
      </c>
      <c r="BF171" s="187">
        <f t="shared" si="35"/>
        <v>0</v>
      </c>
      <c r="BG171" s="187">
        <f t="shared" si="36"/>
        <v>0</v>
      </c>
      <c r="BH171" s="187">
        <f t="shared" si="37"/>
        <v>0</v>
      </c>
      <c r="BI171" s="187">
        <f t="shared" si="38"/>
        <v>0</v>
      </c>
      <c r="BJ171" s="14" t="s">
        <v>84</v>
      </c>
      <c r="BK171" s="188">
        <f t="shared" si="39"/>
        <v>0</v>
      </c>
      <c r="BL171" s="14" t="s">
        <v>90</v>
      </c>
      <c r="BM171" s="186" t="s">
        <v>1320</v>
      </c>
    </row>
    <row r="172" spans="1:65" s="2" customFormat="1" ht="7" customHeight="1">
      <c r="A172" s="31"/>
      <c r="B172" s="51"/>
      <c r="C172" s="52"/>
      <c r="D172" s="52"/>
      <c r="E172" s="52"/>
      <c r="F172" s="52"/>
      <c r="G172" s="52"/>
      <c r="H172" s="52"/>
      <c r="I172" s="52"/>
      <c r="J172" s="52"/>
      <c r="K172" s="52"/>
      <c r="L172" s="36"/>
      <c r="M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</row>
  </sheetData>
  <sheetProtection algorithmName="SHA-512" hashValue="NzI6ViwwSg4zQ1RPZsch7pp9Z1RyZUcg58j/HV9kFMmoMF4xt/rmtVodeb+cA2DUm/KEIgiThfYSy1PvCDHF+Q==" saltValue="tLec46q1jqif10yoKPVZ5AX8wcKUJPkd3SsSug3ofzvWHBLl+/KhBNVQlijzZOxV6wJ4EC5SPeaJaAinvidJlA==" spinCount="100000" sheet="1" objects="1" scenarios="1" formatColumns="0" formatRows="0" autoFilter="0"/>
  <autoFilter ref="C121:K171" xr:uid="{00000000-0009-0000-0000-000006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BM148"/>
  <sheetViews>
    <sheetView showGridLines="0" workbookViewId="0"/>
  </sheetViews>
  <sheetFormatPr defaultRowHeight="10.3"/>
  <cols>
    <col min="1" max="1" width="8.36328125" style="1" customWidth="1"/>
    <col min="2" max="2" width="1.1796875" style="1" customWidth="1"/>
    <col min="3" max="3" width="4.1796875" style="1" customWidth="1"/>
    <col min="4" max="4" width="4.36328125" style="1" customWidth="1"/>
    <col min="5" max="5" width="17.1796875" style="1" customWidth="1"/>
    <col min="6" max="6" width="50.81640625" style="1" customWidth="1"/>
    <col min="7" max="7" width="7.453125" style="1" customWidth="1"/>
    <col min="8" max="8" width="11.453125" style="1" customWidth="1"/>
    <col min="9" max="10" width="20.1796875" style="1" customWidth="1"/>
    <col min="11" max="11" width="20.1796875" style="1" hidden="1" customWidth="1"/>
    <col min="12" max="12" width="9.36328125" style="1" customWidth="1"/>
    <col min="13" max="13" width="10.81640625" style="1" hidden="1" customWidth="1"/>
    <col min="14" max="14" width="9.36328125" style="1" hidden="1"/>
    <col min="15" max="21" width="14.1796875" style="1" hidden="1" customWidth="1"/>
    <col min="22" max="22" width="12.36328125" style="1" customWidth="1"/>
    <col min="23" max="23" width="16.36328125" style="1" customWidth="1"/>
    <col min="24" max="24" width="12.36328125" style="1" customWidth="1"/>
    <col min="25" max="25" width="15" style="1" customWidth="1"/>
    <col min="26" max="26" width="11" style="1" customWidth="1"/>
    <col min="27" max="27" width="15" style="1" customWidth="1"/>
    <col min="28" max="28" width="16.36328125" style="1" customWidth="1"/>
    <col min="29" max="29" width="11" style="1" customWidth="1"/>
    <col min="30" max="30" width="15" style="1" customWidth="1"/>
    <col min="31" max="31" width="16.36328125" style="1" customWidth="1"/>
    <col min="44" max="65" width="9.36328125" style="1" hidden="1"/>
  </cols>
  <sheetData>
    <row r="2" spans="1:46" s="1" customFormat="1" ht="37" customHeight="1"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AT2" s="14" t="s">
        <v>101</v>
      </c>
    </row>
    <row r="3" spans="1:46" s="1" customFormat="1" ht="7" customHeight="1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7"/>
      <c r="AT3" s="14" t="s">
        <v>75</v>
      </c>
    </row>
    <row r="4" spans="1:46" s="1" customFormat="1" ht="25" customHeight="1">
      <c r="B4" s="17"/>
      <c r="D4" s="107" t="s">
        <v>102</v>
      </c>
      <c r="L4" s="17"/>
      <c r="M4" s="108" t="s">
        <v>9</v>
      </c>
      <c r="AT4" s="14" t="s">
        <v>4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109" t="s">
        <v>14</v>
      </c>
      <c r="L6" s="17"/>
    </row>
    <row r="7" spans="1:46" s="1" customFormat="1" ht="16.5" customHeight="1">
      <c r="B7" s="17"/>
      <c r="E7" s="256" t="str">
        <f>'Rekapitulácia stavby'!K6</f>
        <v>Bytový dom Malá Čierna</v>
      </c>
      <c r="F7" s="257"/>
      <c r="G7" s="257"/>
      <c r="H7" s="257"/>
      <c r="L7" s="17"/>
    </row>
    <row r="8" spans="1:46" s="2" customFormat="1" ht="12" customHeight="1">
      <c r="A8" s="31"/>
      <c r="B8" s="36"/>
      <c r="C8" s="31"/>
      <c r="D8" s="109" t="s">
        <v>103</v>
      </c>
      <c r="E8" s="31"/>
      <c r="F8" s="31"/>
      <c r="G8" s="31"/>
      <c r="H8" s="31"/>
      <c r="I8" s="31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58" t="s">
        <v>1321</v>
      </c>
      <c r="F9" s="259"/>
      <c r="G9" s="259"/>
      <c r="H9" s="259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09" t="s">
        <v>16</v>
      </c>
      <c r="E11" s="31"/>
      <c r="F11" s="110" t="s">
        <v>1</v>
      </c>
      <c r="G11" s="31"/>
      <c r="H11" s="31"/>
      <c r="I11" s="109" t="s">
        <v>17</v>
      </c>
      <c r="J11" s="110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09" t="s">
        <v>18</v>
      </c>
      <c r="E12" s="31"/>
      <c r="F12" s="110" t="s">
        <v>19</v>
      </c>
      <c r="G12" s="31"/>
      <c r="H12" s="31"/>
      <c r="I12" s="109" t="s">
        <v>20</v>
      </c>
      <c r="J12" s="111" t="str">
        <f>'Rekapitulácia stavby'!AN8</f>
        <v>23. 11. 2020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5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09" t="s">
        <v>22</v>
      </c>
      <c r="E14" s="31"/>
      <c r="F14" s="31"/>
      <c r="G14" s="31"/>
      <c r="H14" s="31"/>
      <c r="I14" s="109" t="s">
        <v>23</v>
      </c>
      <c r="J14" s="110" t="s">
        <v>1</v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0" t="s">
        <v>19</v>
      </c>
      <c r="F15" s="31"/>
      <c r="G15" s="31"/>
      <c r="H15" s="31"/>
      <c r="I15" s="109" t="s">
        <v>24</v>
      </c>
      <c r="J15" s="110" t="s">
        <v>1</v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7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09" t="s">
        <v>25</v>
      </c>
      <c r="E17" s="31"/>
      <c r="F17" s="31"/>
      <c r="G17" s="31"/>
      <c r="H17" s="31"/>
      <c r="I17" s="109" t="s">
        <v>23</v>
      </c>
      <c r="J17" s="27" t="str">
        <f>'Rekapitulácia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60" t="str">
        <f>'Rekapitulácia stavby'!E14</f>
        <v>Vyplň údaj</v>
      </c>
      <c r="F18" s="261"/>
      <c r="G18" s="261"/>
      <c r="H18" s="261"/>
      <c r="I18" s="109" t="s">
        <v>24</v>
      </c>
      <c r="J18" s="27" t="str">
        <f>'Rekapitulácia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7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09" t="s">
        <v>27</v>
      </c>
      <c r="E20" s="31"/>
      <c r="F20" s="31"/>
      <c r="G20" s="31"/>
      <c r="H20" s="31"/>
      <c r="I20" s="109" t="s">
        <v>23</v>
      </c>
      <c r="J20" s="110" t="s">
        <v>28</v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0" t="s">
        <v>29</v>
      </c>
      <c r="F21" s="31"/>
      <c r="G21" s="31"/>
      <c r="H21" s="31"/>
      <c r="I21" s="109" t="s">
        <v>24</v>
      </c>
      <c r="J21" s="110" t="s">
        <v>1</v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7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09" t="s">
        <v>32</v>
      </c>
      <c r="E23" s="31"/>
      <c r="F23" s="31"/>
      <c r="G23" s="31"/>
      <c r="H23" s="31"/>
      <c r="I23" s="109" t="s">
        <v>23</v>
      </c>
      <c r="J23" s="110" t="s">
        <v>1</v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0" t="s">
        <v>33</v>
      </c>
      <c r="F24" s="31"/>
      <c r="G24" s="31"/>
      <c r="H24" s="31"/>
      <c r="I24" s="109" t="s">
        <v>24</v>
      </c>
      <c r="J24" s="110" t="s">
        <v>1</v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7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09" t="s">
        <v>34</v>
      </c>
      <c r="E26" s="31"/>
      <c r="F26" s="31"/>
      <c r="G26" s="31"/>
      <c r="H26" s="31"/>
      <c r="I26" s="31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2"/>
      <c r="B27" s="113"/>
      <c r="C27" s="112"/>
      <c r="D27" s="112"/>
      <c r="E27" s="262" t="s">
        <v>1</v>
      </c>
      <c r="F27" s="262"/>
      <c r="G27" s="262"/>
      <c r="H27" s="262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7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7" customHeight="1">
      <c r="A29" s="31"/>
      <c r="B29" s="36"/>
      <c r="C29" s="31"/>
      <c r="D29" s="115"/>
      <c r="E29" s="115"/>
      <c r="F29" s="115"/>
      <c r="G29" s="115"/>
      <c r="H29" s="115"/>
      <c r="I29" s="115"/>
      <c r="J29" s="115"/>
      <c r="K29" s="115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4" customHeight="1">
      <c r="A30" s="31"/>
      <c r="B30" s="36"/>
      <c r="C30" s="31"/>
      <c r="D30" s="116" t="s">
        <v>35</v>
      </c>
      <c r="E30" s="31"/>
      <c r="F30" s="31"/>
      <c r="G30" s="31"/>
      <c r="H30" s="31"/>
      <c r="I30" s="31"/>
      <c r="J30" s="117">
        <f>ROUND(J123,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7" customHeight="1">
      <c r="A31" s="31"/>
      <c r="B31" s="36"/>
      <c r="C31" s="31"/>
      <c r="D31" s="115"/>
      <c r="E31" s="115"/>
      <c r="F31" s="115"/>
      <c r="G31" s="115"/>
      <c r="H31" s="115"/>
      <c r="I31" s="115"/>
      <c r="J31" s="115"/>
      <c r="K31" s="115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5" customHeight="1">
      <c r="A32" s="31"/>
      <c r="B32" s="36"/>
      <c r="C32" s="31"/>
      <c r="D32" s="31"/>
      <c r="E32" s="31"/>
      <c r="F32" s="118" t="s">
        <v>37</v>
      </c>
      <c r="G32" s="31"/>
      <c r="H32" s="31"/>
      <c r="I32" s="118" t="s">
        <v>36</v>
      </c>
      <c r="J32" s="118" t="s">
        <v>38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5" customHeight="1">
      <c r="A33" s="31"/>
      <c r="B33" s="36"/>
      <c r="C33" s="31"/>
      <c r="D33" s="119" t="s">
        <v>39</v>
      </c>
      <c r="E33" s="109" t="s">
        <v>40</v>
      </c>
      <c r="F33" s="120">
        <f>ROUND((SUM(BE123:BE147)),  2)</f>
        <v>0</v>
      </c>
      <c r="G33" s="31"/>
      <c r="H33" s="31"/>
      <c r="I33" s="121">
        <v>0.2</v>
      </c>
      <c r="J33" s="120">
        <f>ROUND(((SUM(BE123:BE147))*I33),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5" customHeight="1">
      <c r="A34" s="31"/>
      <c r="B34" s="36"/>
      <c r="C34" s="31"/>
      <c r="D34" s="31"/>
      <c r="E34" s="109" t="s">
        <v>41</v>
      </c>
      <c r="F34" s="120">
        <f>ROUND((SUM(BF123:BF147)),  2)</f>
        <v>0</v>
      </c>
      <c r="G34" s="31"/>
      <c r="H34" s="31"/>
      <c r="I34" s="121">
        <v>0.2</v>
      </c>
      <c r="J34" s="120">
        <f>ROUND(((SUM(BF123:BF147))*I34),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5" hidden="1" customHeight="1">
      <c r="A35" s="31"/>
      <c r="B35" s="36"/>
      <c r="C35" s="31"/>
      <c r="D35" s="31"/>
      <c r="E35" s="109" t="s">
        <v>42</v>
      </c>
      <c r="F35" s="120">
        <f>ROUND((SUM(BG123:BG147)),  2)</f>
        <v>0</v>
      </c>
      <c r="G35" s="31"/>
      <c r="H35" s="31"/>
      <c r="I35" s="121">
        <v>0.2</v>
      </c>
      <c r="J35" s="120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5" hidden="1" customHeight="1">
      <c r="A36" s="31"/>
      <c r="B36" s="36"/>
      <c r="C36" s="31"/>
      <c r="D36" s="31"/>
      <c r="E36" s="109" t="s">
        <v>43</v>
      </c>
      <c r="F36" s="120">
        <f>ROUND((SUM(BH123:BH147)),  2)</f>
        <v>0</v>
      </c>
      <c r="G36" s="31"/>
      <c r="H36" s="31"/>
      <c r="I36" s="121">
        <v>0.2</v>
      </c>
      <c r="J36" s="120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5" hidden="1" customHeight="1">
      <c r="A37" s="31"/>
      <c r="B37" s="36"/>
      <c r="C37" s="31"/>
      <c r="D37" s="31"/>
      <c r="E37" s="109" t="s">
        <v>44</v>
      </c>
      <c r="F37" s="120">
        <f>ROUND((SUM(BI123:BI147)),  2)</f>
        <v>0</v>
      </c>
      <c r="G37" s="31"/>
      <c r="H37" s="31"/>
      <c r="I37" s="121">
        <v>0</v>
      </c>
      <c r="J37" s="120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7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4" customHeight="1">
      <c r="A39" s="31"/>
      <c r="B39" s="36"/>
      <c r="C39" s="122"/>
      <c r="D39" s="123" t="s">
        <v>45</v>
      </c>
      <c r="E39" s="124"/>
      <c r="F39" s="124"/>
      <c r="G39" s="125" t="s">
        <v>46</v>
      </c>
      <c r="H39" s="126" t="s">
        <v>47</v>
      </c>
      <c r="I39" s="124"/>
      <c r="J39" s="127">
        <f>SUM(J30:J37)</f>
        <v>0</v>
      </c>
      <c r="K39" s="128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5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5" customHeight="1">
      <c r="B41" s="17"/>
      <c r="L41" s="17"/>
    </row>
    <row r="42" spans="1:31" s="1" customFormat="1" ht="14.5" customHeight="1">
      <c r="B42" s="17"/>
      <c r="L42" s="17"/>
    </row>
    <row r="43" spans="1:31" s="1" customFormat="1" ht="14.5" customHeight="1">
      <c r="B43" s="17"/>
      <c r="L43" s="17"/>
    </row>
    <row r="44" spans="1:31" s="1" customFormat="1" ht="14.5" customHeight="1">
      <c r="B44" s="17"/>
      <c r="L44" s="17"/>
    </row>
    <row r="45" spans="1:31" s="1" customFormat="1" ht="14.5" customHeight="1">
      <c r="B45" s="17"/>
      <c r="L45" s="17"/>
    </row>
    <row r="46" spans="1:31" s="1" customFormat="1" ht="14.5" customHeight="1">
      <c r="B46" s="17"/>
      <c r="L46" s="17"/>
    </row>
    <row r="47" spans="1:31" s="1" customFormat="1" ht="14.5" customHeight="1">
      <c r="B47" s="17"/>
      <c r="L47" s="17"/>
    </row>
    <row r="48" spans="1:31" s="1" customFormat="1" ht="14.5" customHeight="1">
      <c r="B48" s="17"/>
      <c r="L48" s="17"/>
    </row>
    <row r="49" spans="1:31" s="1" customFormat="1" ht="14.5" customHeight="1">
      <c r="B49" s="17"/>
      <c r="L49" s="17"/>
    </row>
    <row r="50" spans="1:31" s="2" customFormat="1" ht="14.5" customHeight="1">
      <c r="B50" s="48"/>
      <c r="D50" s="129" t="s">
        <v>48</v>
      </c>
      <c r="E50" s="130"/>
      <c r="F50" s="130"/>
      <c r="G50" s="129" t="s">
        <v>49</v>
      </c>
      <c r="H50" s="130"/>
      <c r="I50" s="130"/>
      <c r="J50" s="130"/>
      <c r="K50" s="130"/>
      <c r="L50" s="48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45">
      <c r="A61" s="31"/>
      <c r="B61" s="36"/>
      <c r="C61" s="31"/>
      <c r="D61" s="131" t="s">
        <v>50</v>
      </c>
      <c r="E61" s="132"/>
      <c r="F61" s="133" t="s">
        <v>51</v>
      </c>
      <c r="G61" s="131" t="s">
        <v>50</v>
      </c>
      <c r="H61" s="132"/>
      <c r="I61" s="132"/>
      <c r="J61" s="134" t="s">
        <v>51</v>
      </c>
      <c r="K61" s="132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45">
      <c r="A65" s="31"/>
      <c r="B65" s="36"/>
      <c r="C65" s="31"/>
      <c r="D65" s="129" t="s">
        <v>52</v>
      </c>
      <c r="E65" s="135"/>
      <c r="F65" s="135"/>
      <c r="G65" s="129" t="s">
        <v>53</v>
      </c>
      <c r="H65" s="135"/>
      <c r="I65" s="135"/>
      <c r="J65" s="135"/>
      <c r="K65" s="135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45">
      <c r="A76" s="31"/>
      <c r="B76" s="36"/>
      <c r="C76" s="31"/>
      <c r="D76" s="131" t="s">
        <v>50</v>
      </c>
      <c r="E76" s="132"/>
      <c r="F76" s="133" t="s">
        <v>51</v>
      </c>
      <c r="G76" s="131" t="s">
        <v>50</v>
      </c>
      <c r="H76" s="132"/>
      <c r="I76" s="132"/>
      <c r="J76" s="134" t="s">
        <v>51</v>
      </c>
      <c r="K76" s="132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5" customHeight="1">
      <c r="A77" s="31"/>
      <c r="B77" s="136"/>
      <c r="C77" s="137"/>
      <c r="D77" s="137"/>
      <c r="E77" s="137"/>
      <c r="F77" s="137"/>
      <c r="G77" s="137"/>
      <c r="H77" s="137"/>
      <c r="I77" s="137"/>
      <c r="J77" s="137"/>
      <c r="K77" s="137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7" hidden="1" customHeight="1">
      <c r="A81" s="31"/>
      <c r="B81" s="138"/>
      <c r="C81" s="139"/>
      <c r="D81" s="139"/>
      <c r="E81" s="139"/>
      <c r="F81" s="139"/>
      <c r="G81" s="139"/>
      <c r="H81" s="139"/>
      <c r="I81" s="139"/>
      <c r="J81" s="139"/>
      <c r="K81" s="139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5" hidden="1" customHeight="1">
      <c r="A82" s="31"/>
      <c r="B82" s="32"/>
      <c r="C82" s="20" t="s">
        <v>105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7" hidden="1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14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3"/>
      <c r="D85" s="33"/>
      <c r="E85" s="254" t="str">
        <f>E7</f>
        <v>Bytový dom Malá Čierna</v>
      </c>
      <c r="F85" s="255"/>
      <c r="G85" s="255"/>
      <c r="H85" s="255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103</v>
      </c>
      <c r="D86" s="33"/>
      <c r="E86" s="33"/>
      <c r="F86" s="33"/>
      <c r="G86" s="33"/>
      <c r="H86" s="33"/>
      <c r="I86" s="33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3"/>
      <c r="D87" s="33"/>
      <c r="E87" s="242" t="str">
        <f>E9</f>
        <v>7 - Elektrická prípojka</v>
      </c>
      <c r="F87" s="253"/>
      <c r="G87" s="253"/>
      <c r="H87" s="253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7" hidden="1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18</v>
      </c>
      <c r="D89" s="33"/>
      <c r="E89" s="33"/>
      <c r="F89" s="24" t="str">
        <f>F12</f>
        <v>Obec Malá Čierna</v>
      </c>
      <c r="G89" s="33"/>
      <c r="H89" s="33"/>
      <c r="I89" s="26" t="s">
        <v>20</v>
      </c>
      <c r="J89" s="63" t="str">
        <f>IF(J12="","",J12)</f>
        <v>23. 11. 2020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7" hidden="1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5" hidden="1" customHeight="1">
      <c r="A91" s="31"/>
      <c r="B91" s="32"/>
      <c r="C91" s="26" t="s">
        <v>22</v>
      </c>
      <c r="D91" s="33"/>
      <c r="E91" s="33"/>
      <c r="F91" s="24" t="str">
        <f>E15</f>
        <v>Obec Malá Čierna</v>
      </c>
      <c r="G91" s="33"/>
      <c r="H91" s="33"/>
      <c r="I91" s="26" t="s">
        <v>27</v>
      </c>
      <c r="J91" s="29" t="str">
        <f>E21</f>
        <v>Project89 s.r.o.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5" hidden="1" customHeight="1">
      <c r="A92" s="31"/>
      <c r="B92" s="32"/>
      <c r="C92" s="26" t="s">
        <v>25</v>
      </c>
      <c r="D92" s="33"/>
      <c r="E92" s="33"/>
      <c r="F92" s="24" t="str">
        <f>IF(E18="","",E18)</f>
        <v>Vyplň údaj</v>
      </c>
      <c r="G92" s="33"/>
      <c r="H92" s="33"/>
      <c r="I92" s="26" t="s">
        <v>32</v>
      </c>
      <c r="J92" s="29" t="str">
        <f>E24</f>
        <v>Ing. Eduard Luščoň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4" hidden="1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40" t="s">
        <v>106</v>
      </c>
      <c r="D94" s="141"/>
      <c r="E94" s="141"/>
      <c r="F94" s="141"/>
      <c r="G94" s="141"/>
      <c r="H94" s="141"/>
      <c r="I94" s="141"/>
      <c r="J94" s="142" t="s">
        <v>107</v>
      </c>
      <c r="K94" s="141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4" hidden="1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5" hidden="1" customHeight="1">
      <c r="A96" s="31"/>
      <c r="B96" s="32"/>
      <c r="C96" s="143" t="s">
        <v>108</v>
      </c>
      <c r="D96" s="33"/>
      <c r="E96" s="33"/>
      <c r="F96" s="33"/>
      <c r="G96" s="33"/>
      <c r="H96" s="33"/>
      <c r="I96" s="33"/>
      <c r="J96" s="81">
        <f>J123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109</v>
      </c>
    </row>
    <row r="97" spans="1:31" s="9" customFormat="1" ht="25" hidden="1" customHeight="1">
      <c r="B97" s="144"/>
      <c r="C97" s="145"/>
      <c r="D97" s="146" t="s">
        <v>607</v>
      </c>
      <c r="E97" s="147"/>
      <c r="F97" s="147"/>
      <c r="G97" s="147"/>
      <c r="H97" s="147"/>
      <c r="I97" s="147"/>
      <c r="J97" s="148">
        <f>J124</f>
        <v>0</v>
      </c>
      <c r="K97" s="145"/>
      <c r="L97" s="149"/>
    </row>
    <row r="98" spans="1:31" s="12" customFormat="1" ht="19.95" hidden="1" customHeight="1">
      <c r="B98" s="204"/>
      <c r="C98" s="205"/>
      <c r="D98" s="206" t="s">
        <v>1322</v>
      </c>
      <c r="E98" s="207"/>
      <c r="F98" s="207"/>
      <c r="G98" s="207"/>
      <c r="H98" s="207"/>
      <c r="I98" s="207"/>
      <c r="J98" s="208">
        <f>J125</f>
        <v>0</v>
      </c>
      <c r="K98" s="205"/>
      <c r="L98" s="209"/>
    </row>
    <row r="99" spans="1:31" s="9" customFormat="1" ht="25" hidden="1" customHeight="1">
      <c r="B99" s="144"/>
      <c r="C99" s="145"/>
      <c r="D99" s="146" t="s">
        <v>609</v>
      </c>
      <c r="E99" s="147"/>
      <c r="F99" s="147"/>
      <c r="G99" s="147"/>
      <c r="H99" s="147"/>
      <c r="I99" s="147"/>
      <c r="J99" s="148">
        <f>J126</f>
        <v>0</v>
      </c>
      <c r="K99" s="145"/>
      <c r="L99" s="149"/>
    </row>
    <row r="100" spans="1:31" s="12" customFormat="1" ht="19.95" hidden="1" customHeight="1">
      <c r="B100" s="204"/>
      <c r="C100" s="205"/>
      <c r="D100" s="206" t="s">
        <v>610</v>
      </c>
      <c r="E100" s="207"/>
      <c r="F100" s="207"/>
      <c r="G100" s="207"/>
      <c r="H100" s="207"/>
      <c r="I100" s="207"/>
      <c r="J100" s="208">
        <f>J127</f>
        <v>0</v>
      </c>
      <c r="K100" s="205"/>
      <c r="L100" s="209"/>
    </row>
    <row r="101" spans="1:31" s="12" customFormat="1" ht="19.95" hidden="1" customHeight="1">
      <c r="B101" s="204"/>
      <c r="C101" s="205"/>
      <c r="D101" s="206" t="s">
        <v>611</v>
      </c>
      <c r="E101" s="207"/>
      <c r="F101" s="207"/>
      <c r="G101" s="207"/>
      <c r="H101" s="207"/>
      <c r="I101" s="207"/>
      <c r="J101" s="208">
        <f>J135</f>
        <v>0</v>
      </c>
      <c r="K101" s="205"/>
      <c r="L101" s="209"/>
    </row>
    <row r="102" spans="1:31" s="12" customFormat="1" ht="19.95" hidden="1" customHeight="1">
      <c r="B102" s="204"/>
      <c r="C102" s="205"/>
      <c r="D102" s="206" t="s">
        <v>1323</v>
      </c>
      <c r="E102" s="207"/>
      <c r="F102" s="207"/>
      <c r="G102" s="207"/>
      <c r="H102" s="207"/>
      <c r="I102" s="207"/>
      <c r="J102" s="208">
        <f>J136</f>
        <v>0</v>
      </c>
      <c r="K102" s="205"/>
      <c r="L102" s="209"/>
    </row>
    <row r="103" spans="1:31" s="9" customFormat="1" ht="25" hidden="1" customHeight="1">
      <c r="B103" s="144"/>
      <c r="C103" s="145"/>
      <c r="D103" s="146" t="s">
        <v>612</v>
      </c>
      <c r="E103" s="147"/>
      <c r="F103" s="147"/>
      <c r="G103" s="147"/>
      <c r="H103" s="147"/>
      <c r="I103" s="147"/>
      <c r="J103" s="148">
        <f>J146</f>
        <v>0</v>
      </c>
      <c r="K103" s="145"/>
      <c r="L103" s="149"/>
    </row>
    <row r="104" spans="1:31" s="2" customFormat="1" ht="21.75" hidden="1" customHeight="1">
      <c r="A104" s="31"/>
      <c r="B104" s="32"/>
      <c r="C104" s="33"/>
      <c r="D104" s="33"/>
      <c r="E104" s="33"/>
      <c r="F104" s="33"/>
      <c r="G104" s="33"/>
      <c r="H104" s="33"/>
      <c r="I104" s="33"/>
      <c r="J104" s="33"/>
      <c r="K104" s="33"/>
      <c r="L104" s="48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</row>
    <row r="105" spans="1:31" s="2" customFormat="1" ht="7" hidden="1" customHeight="1">
      <c r="A105" s="31"/>
      <c r="B105" s="51"/>
      <c r="C105" s="52"/>
      <c r="D105" s="52"/>
      <c r="E105" s="52"/>
      <c r="F105" s="52"/>
      <c r="G105" s="52"/>
      <c r="H105" s="52"/>
      <c r="I105" s="52"/>
      <c r="J105" s="52"/>
      <c r="K105" s="52"/>
      <c r="L105" s="48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</row>
    <row r="106" spans="1:31" hidden="1"/>
    <row r="107" spans="1:31" hidden="1"/>
    <row r="108" spans="1:31" hidden="1"/>
    <row r="109" spans="1:31" s="2" customFormat="1" ht="7" customHeight="1">
      <c r="A109" s="31"/>
      <c r="B109" s="53"/>
      <c r="C109" s="54"/>
      <c r="D109" s="54"/>
      <c r="E109" s="54"/>
      <c r="F109" s="54"/>
      <c r="G109" s="54"/>
      <c r="H109" s="54"/>
      <c r="I109" s="54"/>
      <c r="J109" s="54"/>
      <c r="K109" s="54"/>
      <c r="L109" s="48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25" customHeight="1">
      <c r="A110" s="31"/>
      <c r="B110" s="32"/>
      <c r="C110" s="20" t="s">
        <v>131</v>
      </c>
      <c r="D110" s="33"/>
      <c r="E110" s="33"/>
      <c r="F110" s="33"/>
      <c r="G110" s="33"/>
      <c r="H110" s="33"/>
      <c r="I110" s="33"/>
      <c r="J110" s="33"/>
      <c r="K110" s="33"/>
      <c r="L110" s="48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7" customHeight="1">
      <c r="A111" s="31"/>
      <c r="B111" s="32"/>
      <c r="C111" s="33"/>
      <c r="D111" s="33"/>
      <c r="E111" s="33"/>
      <c r="F111" s="33"/>
      <c r="G111" s="33"/>
      <c r="H111" s="33"/>
      <c r="I111" s="33"/>
      <c r="J111" s="33"/>
      <c r="K111" s="33"/>
      <c r="L111" s="48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2" customHeight="1">
      <c r="A112" s="31"/>
      <c r="B112" s="32"/>
      <c r="C112" s="26" t="s">
        <v>14</v>
      </c>
      <c r="D112" s="33"/>
      <c r="E112" s="33"/>
      <c r="F112" s="33"/>
      <c r="G112" s="33"/>
      <c r="H112" s="33"/>
      <c r="I112" s="33"/>
      <c r="J112" s="33"/>
      <c r="K112" s="33"/>
      <c r="L112" s="48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6.5" customHeight="1">
      <c r="A113" s="31"/>
      <c r="B113" s="32"/>
      <c r="C113" s="33"/>
      <c r="D113" s="33"/>
      <c r="E113" s="254" t="str">
        <f>E7</f>
        <v>Bytový dom Malá Čierna</v>
      </c>
      <c r="F113" s="255"/>
      <c r="G113" s="255"/>
      <c r="H113" s="255"/>
      <c r="I113" s="33"/>
      <c r="J113" s="33"/>
      <c r="K113" s="33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2" customHeight="1">
      <c r="A114" s="31"/>
      <c r="B114" s="32"/>
      <c r="C114" s="26" t="s">
        <v>103</v>
      </c>
      <c r="D114" s="33"/>
      <c r="E114" s="33"/>
      <c r="F114" s="33"/>
      <c r="G114" s="33"/>
      <c r="H114" s="33"/>
      <c r="I114" s="33"/>
      <c r="J114" s="33"/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6.5" customHeight="1">
      <c r="A115" s="31"/>
      <c r="B115" s="32"/>
      <c r="C115" s="33"/>
      <c r="D115" s="33"/>
      <c r="E115" s="242" t="str">
        <f>E9</f>
        <v>7 - Elektrická prípojka</v>
      </c>
      <c r="F115" s="253"/>
      <c r="G115" s="253"/>
      <c r="H115" s="253"/>
      <c r="I115" s="33"/>
      <c r="J115" s="33"/>
      <c r="K115" s="33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7" customHeight="1">
      <c r="A116" s="31"/>
      <c r="B116" s="32"/>
      <c r="C116" s="33"/>
      <c r="D116" s="33"/>
      <c r="E116" s="33"/>
      <c r="F116" s="33"/>
      <c r="G116" s="33"/>
      <c r="H116" s="33"/>
      <c r="I116" s="33"/>
      <c r="J116" s="33"/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2" customHeight="1">
      <c r="A117" s="31"/>
      <c r="B117" s="32"/>
      <c r="C117" s="26" t="s">
        <v>18</v>
      </c>
      <c r="D117" s="33"/>
      <c r="E117" s="33"/>
      <c r="F117" s="24" t="str">
        <f>F12</f>
        <v>Obec Malá Čierna</v>
      </c>
      <c r="G117" s="33"/>
      <c r="H117" s="33"/>
      <c r="I117" s="26" t="s">
        <v>20</v>
      </c>
      <c r="J117" s="63" t="str">
        <f>IF(J12="","",J12)</f>
        <v>23. 11. 2020</v>
      </c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7" customHeight="1">
      <c r="A118" s="31"/>
      <c r="B118" s="32"/>
      <c r="C118" s="33"/>
      <c r="D118" s="33"/>
      <c r="E118" s="33"/>
      <c r="F118" s="33"/>
      <c r="G118" s="33"/>
      <c r="H118" s="33"/>
      <c r="I118" s="33"/>
      <c r="J118" s="33"/>
      <c r="K118" s="33"/>
      <c r="L118" s="48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15.25" customHeight="1">
      <c r="A119" s="31"/>
      <c r="B119" s="32"/>
      <c r="C119" s="26" t="s">
        <v>22</v>
      </c>
      <c r="D119" s="33"/>
      <c r="E119" s="33"/>
      <c r="F119" s="24" t="str">
        <f>E15</f>
        <v>Obec Malá Čierna</v>
      </c>
      <c r="G119" s="33"/>
      <c r="H119" s="33"/>
      <c r="I119" s="26" t="s">
        <v>27</v>
      </c>
      <c r="J119" s="29" t="str">
        <f>E21</f>
        <v>Project89 s.r.o.</v>
      </c>
      <c r="K119" s="33"/>
      <c r="L119" s="48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2" customFormat="1" ht="15.25" customHeight="1">
      <c r="A120" s="31"/>
      <c r="B120" s="32"/>
      <c r="C120" s="26" t="s">
        <v>25</v>
      </c>
      <c r="D120" s="33"/>
      <c r="E120" s="33"/>
      <c r="F120" s="24" t="str">
        <f>IF(E18="","",E18)</f>
        <v>Vyplň údaj</v>
      </c>
      <c r="G120" s="33"/>
      <c r="H120" s="33"/>
      <c r="I120" s="26" t="s">
        <v>32</v>
      </c>
      <c r="J120" s="29" t="str">
        <f>E24</f>
        <v>Ing. Eduard Luščoň</v>
      </c>
      <c r="K120" s="33"/>
      <c r="L120" s="48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5" s="2" customFormat="1" ht="10.4" customHeight="1">
      <c r="A121" s="31"/>
      <c r="B121" s="32"/>
      <c r="C121" s="33"/>
      <c r="D121" s="33"/>
      <c r="E121" s="33"/>
      <c r="F121" s="33"/>
      <c r="G121" s="33"/>
      <c r="H121" s="33"/>
      <c r="I121" s="33"/>
      <c r="J121" s="33"/>
      <c r="K121" s="33"/>
      <c r="L121" s="48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5" s="10" customFormat="1" ht="29.25" customHeight="1">
      <c r="A122" s="150"/>
      <c r="B122" s="151"/>
      <c r="C122" s="152" t="s">
        <v>132</v>
      </c>
      <c r="D122" s="153" t="s">
        <v>60</v>
      </c>
      <c r="E122" s="153" t="s">
        <v>56</v>
      </c>
      <c r="F122" s="153" t="s">
        <v>57</v>
      </c>
      <c r="G122" s="153" t="s">
        <v>133</v>
      </c>
      <c r="H122" s="153" t="s">
        <v>134</v>
      </c>
      <c r="I122" s="153" t="s">
        <v>135</v>
      </c>
      <c r="J122" s="154" t="s">
        <v>107</v>
      </c>
      <c r="K122" s="155" t="s">
        <v>136</v>
      </c>
      <c r="L122" s="156"/>
      <c r="M122" s="72" t="s">
        <v>1</v>
      </c>
      <c r="N122" s="73" t="s">
        <v>39</v>
      </c>
      <c r="O122" s="73" t="s">
        <v>137</v>
      </c>
      <c r="P122" s="73" t="s">
        <v>138</v>
      </c>
      <c r="Q122" s="73" t="s">
        <v>139</v>
      </c>
      <c r="R122" s="73" t="s">
        <v>140</v>
      </c>
      <c r="S122" s="73" t="s">
        <v>141</v>
      </c>
      <c r="T122" s="73" t="s">
        <v>142</v>
      </c>
      <c r="U122" s="74" t="s">
        <v>143</v>
      </c>
      <c r="V122" s="150"/>
      <c r="W122" s="150"/>
      <c r="X122" s="150"/>
      <c r="Y122" s="150"/>
      <c r="Z122" s="150"/>
      <c r="AA122" s="150"/>
      <c r="AB122" s="150"/>
      <c r="AC122" s="150"/>
      <c r="AD122" s="150"/>
      <c r="AE122" s="150"/>
    </row>
    <row r="123" spans="1:65" s="2" customFormat="1" ht="22.95" customHeight="1">
      <c r="A123" s="31"/>
      <c r="B123" s="32"/>
      <c r="C123" s="79" t="s">
        <v>108</v>
      </c>
      <c r="D123" s="33"/>
      <c r="E123" s="33"/>
      <c r="F123" s="33"/>
      <c r="G123" s="33"/>
      <c r="H123" s="33"/>
      <c r="I123" s="33"/>
      <c r="J123" s="157">
        <f>BK123</f>
        <v>0</v>
      </c>
      <c r="K123" s="33"/>
      <c r="L123" s="36"/>
      <c r="M123" s="75"/>
      <c r="N123" s="158"/>
      <c r="O123" s="76"/>
      <c r="P123" s="159">
        <f>P124+P126+P146</f>
        <v>0</v>
      </c>
      <c r="Q123" s="76"/>
      <c r="R123" s="159">
        <f>R124+R126+R146</f>
        <v>0</v>
      </c>
      <c r="S123" s="76"/>
      <c r="T123" s="159">
        <f>T124+T126+T146</f>
        <v>0</v>
      </c>
      <c r="U123" s="77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T123" s="14" t="s">
        <v>74</v>
      </c>
      <c r="AU123" s="14" t="s">
        <v>109</v>
      </c>
      <c r="BK123" s="160">
        <f>BK124+BK126+BK146</f>
        <v>0</v>
      </c>
    </row>
    <row r="124" spans="1:65" s="11" customFormat="1" ht="25.95" customHeight="1">
      <c r="B124" s="161"/>
      <c r="C124" s="162"/>
      <c r="D124" s="163" t="s">
        <v>74</v>
      </c>
      <c r="E124" s="164" t="s">
        <v>613</v>
      </c>
      <c r="F124" s="164" t="s">
        <v>614</v>
      </c>
      <c r="G124" s="162"/>
      <c r="H124" s="162"/>
      <c r="I124" s="165"/>
      <c r="J124" s="166">
        <f>BK124</f>
        <v>0</v>
      </c>
      <c r="K124" s="162"/>
      <c r="L124" s="167"/>
      <c r="M124" s="168"/>
      <c r="N124" s="169"/>
      <c r="O124" s="169"/>
      <c r="P124" s="170">
        <f>P125</f>
        <v>0</v>
      </c>
      <c r="Q124" s="169"/>
      <c r="R124" s="170">
        <f>R125</f>
        <v>0</v>
      </c>
      <c r="S124" s="169"/>
      <c r="T124" s="170">
        <f>T125</f>
        <v>0</v>
      </c>
      <c r="U124" s="171"/>
      <c r="AR124" s="172" t="s">
        <v>80</v>
      </c>
      <c r="AT124" s="173" t="s">
        <v>74</v>
      </c>
      <c r="AU124" s="173" t="s">
        <v>75</v>
      </c>
      <c r="AY124" s="172" t="s">
        <v>145</v>
      </c>
      <c r="BK124" s="174">
        <f>BK125</f>
        <v>0</v>
      </c>
    </row>
    <row r="125" spans="1:65" s="11" customFormat="1" ht="22.95" customHeight="1">
      <c r="B125" s="161"/>
      <c r="C125" s="162"/>
      <c r="D125" s="163" t="s">
        <v>74</v>
      </c>
      <c r="E125" s="210" t="s">
        <v>87</v>
      </c>
      <c r="F125" s="210" t="s">
        <v>179</v>
      </c>
      <c r="G125" s="162"/>
      <c r="H125" s="162"/>
      <c r="I125" s="165"/>
      <c r="J125" s="211">
        <f>BK125</f>
        <v>0</v>
      </c>
      <c r="K125" s="162"/>
      <c r="L125" s="167"/>
      <c r="M125" s="168"/>
      <c r="N125" s="169"/>
      <c r="O125" s="169"/>
      <c r="P125" s="170">
        <v>0</v>
      </c>
      <c r="Q125" s="169"/>
      <c r="R125" s="170">
        <v>0</v>
      </c>
      <c r="S125" s="169"/>
      <c r="T125" s="170">
        <v>0</v>
      </c>
      <c r="U125" s="171"/>
      <c r="AR125" s="172" t="s">
        <v>80</v>
      </c>
      <c r="AT125" s="173" t="s">
        <v>74</v>
      </c>
      <c r="AU125" s="173" t="s">
        <v>80</v>
      </c>
      <c r="AY125" s="172" t="s">
        <v>145</v>
      </c>
      <c r="BK125" s="174">
        <v>0</v>
      </c>
    </row>
    <row r="126" spans="1:65" s="11" customFormat="1" ht="25.95" customHeight="1">
      <c r="B126" s="161"/>
      <c r="C126" s="162"/>
      <c r="D126" s="163" t="s">
        <v>74</v>
      </c>
      <c r="E126" s="164" t="s">
        <v>226</v>
      </c>
      <c r="F126" s="164" t="s">
        <v>626</v>
      </c>
      <c r="G126" s="162"/>
      <c r="H126" s="162"/>
      <c r="I126" s="165"/>
      <c r="J126" s="166">
        <f>BK126</f>
        <v>0</v>
      </c>
      <c r="K126" s="162"/>
      <c r="L126" s="167"/>
      <c r="M126" s="168"/>
      <c r="N126" s="169"/>
      <c r="O126" s="169"/>
      <c r="P126" s="170">
        <f>P127+P135+P136</f>
        <v>0</v>
      </c>
      <c r="Q126" s="169"/>
      <c r="R126" s="170">
        <f>R127+R135+R136</f>
        <v>0</v>
      </c>
      <c r="S126" s="169"/>
      <c r="T126" s="170">
        <f>T127+T135+T136</f>
        <v>0</v>
      </c>
      <c r="U126" s="171"/>
      <c r="AR126" s="172" t="s">
        <v>87</v>
      </c>
      <c r="AT126" s="173" t="s">
        <v>74</v>
      </c>
      <c r="AU126" s="173" t="s">
        <v>75</v>
      </c>
      <c r="AY126" s="172" t="s">
        <v>145</v>
      </c>
      <c r="BK126" s="174">
        <f>BK127+BK135+BK136</f>
        <v>0</v>
      </c>
    </row>
    <row r="127" spans="1:65" s="11" customFormat="1" ht="22.95" customHeight="1">
      <c r="B127" s="161"/>
      <c r="C127" s="162"/>
      <c r="D127" s="163" t="s">
        <v>74</v>
      </c>
      <c r="E127" s="210" t="s">
        <v>627</v>
      </c>
      <c r="F127" s="210" t="s">
        <v>628</v>
      </c>
      <c r="G127" s="162"/>
      <c r="H127" s="162"/>
      <c r="I127" s="165"/>
      <c r="J127" s="211">
        <f>BK127</f>
        <v>0</v>
      </c>
      <c r="K127" s="162"/>
      <c r="L127" s="167"/>
      <c r="M127" s="168"/>
      <c r="N127" s="169"/>
      <c r="O127" s="169"/>
      <c r="P127" s="170">
        <f>SUM(P128:P134)</f>
        <v>0</v>
      </c>
      <c r="Q127" s="169"/>
      <c r="R127" s="170">
        <f>SUM(R128:R134)</f>
        <v>0</v>
      </c>
      <c r="S127" s="169"/>
      <c r="T127" s="170">
        <f>SUM(T128:T134)</f>
        <v>0</v>
      </c>
      <c r="U127" s="171"/>
      <c r="AR127" s="172" t="s">
        <v>87</v>
      </c>
      <c r="AT127" s="173" t="s">
        <v>74</v>
      </c>
      <c r="AU127" s="173" t="s">
        <v>80</v>
      </c>
      <c r="AY127" s="172" t="s">
        <v>145</v>
      </c>
      <c r="BK127" s="174">
        <f>SUM(BK128:BK134)</f>
        <v>0</v>
      </c>
    </row>
    <row r="128" spans="1:65" s="2" customFormat="1" ht="14.5" customHeight="1">
      <c r="A128" s="31"/>
      <c r="B128" s="32"/>
      <c r="C128" s="175" t="s">
        <v>80</v>
      </c>
      <c r="D128" s="175" t="s">
        <v>146</v>
      </c>
      <c r="E128" s="176" t="s">
        <v>1324</v>
      </c>
      <c r="F128" s="177" t="s">
        <v>1325</v>
      </c>
      <c r="G128" s="178" t="s">
        <v>306</v>
      </c>
      <c r="H128" s="179">
        <v>30</v>
      </c>
      <c r="I128" s="180"/>
      <c r="J128" s="179">
        <f t="shared" ref="J128:J134" si="0">ROUND(I128*H128,3)</f>
        <v>0</v>
      </c>
      <c r="K128" s="181"/>
      <c r="L128" s="36"/>
      <c r="M128" s="182" t="s">
        <v>1</v>
      </c>
      <c r="N128" s="183" t="s">
        <v>41</v>
      </c>
      <c r="O128" s="68"/>
      <c r="P128" s="184">
        <f t="shared" ref="P128:P134" si="1">O128*H128</f>
        <v>0</v>
      </c>
      <c r="Q128" s="184">
        <v>0</v>
      </c>
      <c r="R128" s="184">
        <f t="shared" ref="R128:R134" si="2">Q128*H128</f>
        <v>0</v>
      </c>
      <c r="S128" s="184">
        <v>0</v>
      </c>
      <c r="T128" s="184">
        <f t="shared" ref="T128:T134" si="3">S128*H128</f>
        <v>0</v>
      </c>
      <c r="U128" s="185" t="s">
        <v>1</v>
      </c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86" t="s">
        <v>230</v>
      </c>
      <c r="AT128" s="186" t="s">
        <v>146</v>
      </c>
      <c r="AU128" s="186" t="s">
        <v>84</v>
      </c>
      <c r="AY128" s="14" t="s">
        <v>145</v>
      </c>
      <c r="BE128" s="187">
        <f t="shared" ref="BE128:BE134" si="4">IF(N128="základná",J128,0)</f>
        <v>0</v>
      </c>
      <c r="BF128" s="187">
        <f t="shared" ref="BF128:BF134" si="5">IF(N128="znížená",J128,0)</f>
        <v>0</v>
      </c>
      <c r="BG128" s="187">
        <f t="shared" ref="BG128:BG134" si="6">IF(N128="zákl. prenesená",J128,0)</f>
        <v>0</v>
      </c>
      <c r="BH128" s="187">
        <f t="shared" ref="BH128:BH134" si="7">IF(N128="zníž. prenesená",J128,0)</f>
        <v>0</v>
      </c>
      <c r="BI128" s="187">
        <f t="shared" ref="BI128:BI134" si="8">IF(N128="nulová",J128,0)</f>
        <v>0</v>
      </c>
      <c r="BJ128" s="14" t="s">
        <v>84</v>
      </c>
      <c r="BK128" s="188">
        <f t="shared" ref="BK128:BK134" si="9">ROUND(I128*H128,3)</f>
        <v>0</v>
      </c>
      <c r="BL128" s="14" t="s">
        <v>230</v>
      </c>
      <c r="BM128" s="186" t="s">
        <v>84</v>
      </c>
    </row>
    <row r="129" spans="1:65" s="2" customFormat="1" ht="14.5" customHeight="1">
      <c r="A129" s="31"/>
      <c r="B129" s="32"/>
      <c r="C129" s="189" t="s">
        <v>84</v>
      </c>
      <c r="D129" s="189" t="s">
        <v>226</v>
      </c>
      <c r="E129" s="190" t="s">
        <v>1326</v>
      </c>
      <c r="F129" s="191" t="s">
        <v>1327</v>
      </c>
      <c r="G129" s="192" t="s">
        <v>192</v>
      </c>
      <c r="H129" s="193">
        <v>1</v>
      </c>
      <c r="I129" s="194"/>
      <c r="J129" s="193">
        <f t="shared" si="0"/>
        <v>0</v>
      </c>
      <c r="K129" s="195"/>
      <c r="L129" s="196"/>
      <c r="M129" s="197" t="s">
        <v>1</v>
      </c>
      <c r="N129" s="198" t="s">
        <v>41</v>
      </c>
      <c r="O129" s="68"/>
      <c r="P129" s="184">
        <f t="shared" si="1"/>
        <v>0</v>
      </c>
      <c r="Q129" s="184">
        <v>0</v>
      </c>
      <c r="R129" s="184">
        <f t="shared" si="2"/>
        <v>0</v>
      </c>
      <c r="S129" s="184">
        <v>0</v>
      </c>
      <c r="T129" s="184">
        <f t="shared" si="3"/>
        <v>0</v>
      </c>
      <c r="U129" s="185" t="s">
        <v>1</v>
      </c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186" t="s">
        <v>632</v>
      </c>
      <c r="AT129" s="186" t="s">
        <v>226</v>
      </c>
      <c r="AU129" s="186" t="s">
        <v>84</v>
      </c>
      <c r="AY129" s="14" t="s">
        <v>145</v>
      </c>
      <c r="BE129" s="187">
        <f t="shared" si="4"/>
        <v>0</v>
      </c>
      <c r="BF129" s="187">
        <f t="shared" si="5"/>
        <v>0</v>
      </c>
      <c r="BG129" s="187">
        <f t="shared" si="6"/>
        <v>0</v>
      </c>
      <c r="BH129" s="187">
        <f t="shared" si="7"/>
        <v>0</v>
      </c>
      <c r="BI129" s="187">
        <f t="shared" si="8"/>
        <v>0</v>
      </c>
      <c r="BJ129" s="14" t="s">
        <v>84</v>
      </c>
      <c r="BK129" s="188">
        <f t="shared" si="9"/>
        <v>0</v>
      </c>
      <c r="BL129" s="14" t="s">
        <v>230</v>
      </c>
      <c r="BM129" s="186" t="s">
        <v>90</v>
      </c>
    </row>
    <row r="130" spans="1:65" s="2" customFormat="1" ht="24.25" customHeight="1">
      <c r="A130" s="31"/>
      <c r="B130" s="32"/>
      <c r="C130" s="189" t="s">
        <v>87</v>
      </c>
      <c r="D130" s="189" t="s">
        <v>226</v>
      </c>
      <c r="E130" s="190" t="s">
        <v>1328</v>
      </c>
      <c r="F130" s="191" t="s">
        <v>1329</v>
      </c>
      <c r="G130" s="192" t="s">
        <v>306</v>
      </c>
      <c r="H130" s="193">
        <v>30</v>
      </c>
      <c r="I130" s="194"/>
      <c r="J130" s="193">
        <f t="shared" si="0"/>
        <v>0</v>
      </c>
      <c r="K130" s="195"/>
      <c r="L130" s="196"/>
      <c r="M130" s="197" t="s">
        <v>1</v>
      </c>
      <c r="N130" s="198" t="s">
        <v>41</v>
      </c>
      <c r="O130" s="68"/>
      <c r="P130" s="184">
        <f t="shared" si="1"/>
        <v>0</v>
      </c>
      <c r="Q130" s="184">
        <v>0</v>
      </c>
      <c r="R130" s="184">
        <f t="shared" si="2"/>
        <v>0</v>
      </c>
      <c r="S130" s="184">
        <v>0</v>
      </c>
      <c r="T130" s="184">
        <f t="shared" si="3"/>
        <v>0</v>
      </c>
      <c r="U130" s="185" t="s">
        <v>1</v>
      </c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86" t="s">
        <v>632</v>
      </c>
      <c r="AT130" s="186" t="s">
        <v>226</v>
      </c>
      <c r="AU130" s="186" t="s">
        <v>84</v>
      </c>
      <c r="AY130" s="14" t="s">
        <v>145</v>
      </c>
      <c r="BE130" s="187">
        <f t="shared" si="4"/>
        <v>0</v>
      </c>
      <c r="BF130" s="187">
        <f t="shared" si="5"/>
        <v>0</v>
      </c>
      <c r="BG130" s="187">
        <f t="shared" si="6"/>
        <v>0</v>
      </c>
      <c r="BH130" s="187">
        <f t="shared" si="7"/>
        <v>0</v>
      </c>
      <c r="BI130" s="187">
        <f t="shared" si="8"/>
        <v>0</v>
      </c>
      <c r="BJ130" s="14" t="s">
        <v>84</v>
      </c>
      <c r="BK130" s="188">
        <f t="shared" si="9"/>
        <v>0</v>
      </c>
      <c r="BL130" s="14" t="s">
        <v>230</v>
      </c>
      <c r="BM130" s="186" t="s">
        <v>96</v>
      </c>
    </row>
    <row r="131" spans="1:65" s="2" customFormat="1" ht="14.5" customHeight="1">
      <c r="A131" s="31"/>
      <c r="B131" s="32"/>
      <c r="C131" s="175" t="s">
        <v>90</v>
      </c>
      <c r="D131" s="175" t="s">
        <v>146</v>
      </c>
      <c r="E131" s="176" t="s">
        <v>1330</v>
      </c>
      <c r="F131" s="177" t="s">
        <v>1331</v>
      </c>
      <c r="G131" s="178" t="s">
        <v>306</v>
      </c>
      <c r="H131" s="179">
        <v>120</v>
      </c>
      <c r="I131" s="180"/>
      <c r="J131" s="179">
        <f t="shared" si="0"/>
        <v>0</v>
      </c>
      <c r="K131" s="181"/>
      <c r="L131" s="36"/>
      <c r="M131" s="182" t="s">
        <v>1</v>
      </c>
      <c r="N131" s="183" t="s">
        <v>41</v>
      </c>
      <c r="O131" s="68"/>
      <c r="P131" s="184">
        <f t="shared" si="1"/>
        <v>0</v>
      </c>
      <c r="Q131" s="184">
        <v>0</v>
      </c>
      <c r="R131" s="184">
        <f t="shared" si="2"/>
        <v>0</v>
      </c>
      <c r="S131" s="184">
        <v>0</v>
      </c>
      <c r="T131" s="184">
        <f t="shared" si="3"/>
        <v>0</v>
      </c>
      <c r="U131" s="185" t="s">
        <v>1</v>
      </c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86" t="s">
        <v>230</v>
      </c>
      <c r="AT131" s="186" t="s">
        <v>146</v>
      </c>
      <c r="AU131" s="186" t="s">
        <v>84</v>
      </c>
      <c r="AY131" s="14" t="s">
        <v>145</v>
      </c>
      <c r="BE131" s="187">
        <f t="shared" si="4"/>
        <v>0</v>
      </c>
      <c r="BF131" s="187">
        <f t="shared" si="5"/>
        <v>0</v>
      </c>
      <c r="BG131" s="187">
        <f t="shared" si="6"/>
        <v>0</v>
      </c>
      <c r="BH131" s="187">
        <f t="shared" si="7"/>
        <v>0</v>
      </c>
      <c r="BI131" s="187">
        <f t="shared" si="8"/>
        <v>0</v>
      </c>
      <c r="BJ131" s="14" t="s">
        <v>84</v>
      </c>
      <c r="BK131" s="188">
        <f t="shared" si="9"/>
        <v>0</v>
      </c>
      <c r="BL131" s="14" t="s">
        <v>230</v>
      </c>
      <c r="BM131" s="186" t="s">
        <v>229</v>
      </c>
    </row>
    <row r="132" spans="1:65" s="2" customFormat="1" ht="14.5" customHeight="1">
      <c r="A132" s="31"/>
      <c r="B132" s="32"/>
      <c r="C132" s="189" t="s">
        <v>93</v>
      </c>
      <c r="D132" s="189" t="s">
        <v>226</v>
      </c>
      <c r="E132" s="190" t="s">
        <v>1332</v>
      </c>
      <c r="F132" s="191" t="s">
        <v>1333</v>
      </c>
      <c r="G132" s="192" t="s">
        <v>306</v>
      </c>
      <c r="H132" s="193">
        <v>120</v>
      </c>
      <c r="I132" s="194"/>
      <c r="J132" s="193">
        <f t="shared" si="0"/>
        <v>0</v>
      </c>
      <c r="K132" s="195"/>
      <c r="L132" s="196"/>
      <c r="M132" s="197" t="s">
        <v>1</v>
      </c>
      <c r="N132" s="198" t="s">
        <v>41</v>
      </c>
      <c r="O132" s="68"/>
      <c r="P132" s="184">
        <f t="shared" si="1"/>
        <v>0</v>
      </c>
      <c r="Q132" s="184">
        <v>0</v>
      </c>
      <c r="R132" s="184">
        <f t="shared" si="2"/>
        <v>0</v>
      </c>
      <c r="S132" s="184">
        <v>0</v>
      </c>
      <c r="T132" s="184">
        <f t="shared" si="3"/>
        <v>0</v>
      </c>
      <c r="U132" s="185" t="s">
        <v>1</v>
      </c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86" t="s">
        <v>632</v>
      </c>
      <c r="AT132" s="186" t="s">
        <v>226</v>
      </c>
      <c r="AU132" s="186" t="s">
        <v>84</v>
      </c>
      <c r="AY132" s="14" t="s">
        <v>145</v>
      </c>
      <c r="BE132" s="187">
        <f t="shared" si="4"/>
        <v>0</v>
      </c>
      <c r="BF132" s="187">
        <f t="shared" si="5"/>
        <v>0</v>
      </c>
      <c r="BG132" s="187">
        <f t="shared" si="6"/>
        <v>0</v>
      </c>
      <c r="BH132" s="187">
        <f t="shared" si="7"/>
        <v>0</v>
      </c>
      <c r="BI132" s="187">
        <f t="shared" si="8"/>
        <v>0</v>
      </c>
      <c r="BJ132" s="14" t="s">
        <v>84</v>
      </c>
      <c r="BK132" s="188">
        <f t="shared" si="9"/>
        <v>0</v>
      </c>
      <c r="BL132" s="14" t="s">
        <v>230</v>
      </c>
      <c r="BM132" s="186" t="s">
        <v>625</v>
      </c>
    </row>
    <row r="133" spans="1:65" s="2" customFormat="1" ht="24.25" customHeight="1">
      <c r="A133" s="31"/>
      <c r="B133" s="32"/>
      <c r="C133" s="175" t="s">
        <v>96</v>
      </c>
      <c r="D133" s="175" t="s">
        <v>146</v>
      </c>
      <c r="E133" s="176" t="s">
        <v>1334</v>
      </c>
      <c r="F133" s="177" t="s">
        <v>1335</v>
      </c>
      <c r="G133" s="178" t="s">
        <v>306</v>
      </c>
      <c r="H133" s="179">
        <v>30</v>
      </c>
      <c r="I133" s="180"/>
      <c r="J133" s="179">
        <f t="shared" si="0"/>
        <v>0</v>
      </c>
      <c r="K133" s="181"/>
      <c r="L133" s="36"/>
      <c r="M133" s="182" t="s">
        <v>1</v>
      </c>
      <c r="N133" s="183" t="s">
        <v>41</v>
      </c>
      <c r="O133" s="68"/>
      <c r="P133" s="184">
        <f t="shared" si="1"/>
        <v>0</v>
      </c>
      <c r="Q133" s="184">
        <v>0</v>
      </c>
      <c r="R133" s="184">
        <f t="shared" si="2"/>
        <v>0</v>
      </c>
      <c r="S133" s="184">
        <v>0</v>
      </c>
      <c r="T133" s="184">
        <f t="shared" si="3"/>
        <v>0</v>
      </c>
      <c r="U133" s="185" t="s">
        <v>1</v>
      </c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86" t="s">
        <v>230</v>
      </c>
      <c r="AT133" s="186" t="s">
        <v>146</v>
      </c>
      <c r="AU133" s="186" t="s">
        <v>84</v>
      </c>
      <c r="AY133" s="14" t="s">
        <v>145</v>
      </c>
      <c r="BE133" s="187">
        <f t="shared" si="4"/>
        <v>0</v>
      </c>
      <c r="BF133" s="187">
        <f t="shared" si="5"/>
        <v>0</v>
      </c>
      <c r="BG133" s="187">
        <f t="shared" si="6"/>
        <v>0</v>
      </c>
      <c r="BH133" s="187">
        <f t="shared" si="7"/>
        <v>0</v>
      </c>
      <c r="BI133" s="187">
        <f t="shared" si="8"/>
        <v>0</v>
      </c>
      <c r="BJ133" s="14" t="s">
        <v>84</v>
      </c>
      <c r="BK133" s="188">
        <f t="shared" si="9"/>
        <v>0</v>
      </c>
      <c r="BL133" s="14" t="s">
        <v>230</v>
      </c>
      <c r="BM133" s="186" t="s">
        <v>161</v>
      </c>
    </row>
    <row r="134" spans="1:65" s="2" customFormat="1" ht="14.5" customHeight="1">
      <c r="A134" s="31"/>
      <c r="B134" s="32"/>
      <c r="C134" s="189" t="s">
        <v>99</v>
      </c>
      <c r="D134" s="189" t="s">
        <v>226</v>
      </c>
      <c r="E134" s="190" t="s">
        <v>1336</v>
      </c>
      <c r="F134" s="191" t="s">
        <v>1337</v>
      </c>
      <c r="G134" s="192" t="s">
        <v>306</v>
      </c>
      <c r="H134" s="193">
        <v>30</v>
      </c>
      <c r="I134" s="194"/>
      <c r="J134" s="193">
        <f t="shared" si="0"/>
        <v>0</v>
      </c>
      <c r="K134" s="195"/>
      <c r="L134" s="196"/>
      <c r="M134" s="197" t="s">
        <v>1</v>
      </c>
      <c r="N134" s="198" t="s">
        <v>41</v>
      </c>
      <c r="O134" s="68"/>
      <c r="P134" s="184">
        <f t="shared" si="1"/>
        <v>0</v>
      </c>
      <c r="Q134" s="184">
        <v>0</v>
      </c>
      <c r="R134" s="184">
        <f t="shared" si="2"/>
        <v>0</v>
      </c>
      <c r="S134" s="184">
        <v>0</v>
      </c>
      <c r="T134" s="184">
        <f t="shared" si="3"/>
        <v>0</v>
      </c>
      <c r="U134" s="185" t="s">
        <v>1</v>
      </c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86" t="s">
        <v>632</v>
      </c>
      <c r="AT134" s="186" t="s">
        <v>226</v>
      </c>
      <c r="AU134" s="186" t="s">
        <v>84</v>
      </c>
      <c r="AY134" s="14" t="s">
        <v>145</v>
      </c>
      <c r="BE134" s="187">
        <f t="shared" si="4"/>
        <v>0</v>
      </c>
      <c r="BF134" s="187">
        <f t="shared" si="5"/>
        <v>0</v>
      </c>
      <c r="BG134" s="187">
        <f t="shared" si="6"/>
        <v>0</v>
      </c>
      <c r="BH134" s="187">
        <f t="shared" si="7"/>
        <v>0</v>
      </c>
      <c r="BI134" s="187">
        <f t="shared" si="8"/>
        <v>0</v>
      </c>
      <c r="BJ134" s="14" t="s">
        <v>84</v>
      </c>
      <c r="BK134" s="188">
        <f t="shared" si="9"/>
        <v>0</v>
      </c>
      <c r="BL134" s="14" t="s">
        <v>230</v>
      </c>
      <c r="BM134" s="186" t="s">
        <v>635</v>
      </c>
    </row>
    <row r="135" spans="1:65" s="11" customFormat="1" ht="22.95" customHeight="1">
      <c r="B135" s="161"/>
      <c r="C135" s="162"/>
      <c r="D135" s="163" t="s">
        <v>74</v>
      </c>
      <c r="E135" s="210" t="s">
        <v>851</v>
      </c>
      <c r="F135" s="210" t="s">
        <v>852</v>
      </c>
      <c r="G135" s="162"/>
      <c r="H135" s="162"/>
      <c r="I135" s="165"/>
      <c r="J135" s="211">
        <f>BK135</f>
        <v>0</v>
      </c>
      <c r="K135" s="162"/>
      <c r="L135" s="167"/>
      <c r="M135" s="168"/>
      <c r="N135" s="169"/>
      <c r="O135" s="169"/>
      <c r="P135" s="170">
        <v>0</v>
      </c>
      <c r="Q135" s="169"/>
      <c r="R135" s="170">
        <v>0</v>
      </c>
      <c r="S135" s="169"/>
      <c r="T135" s="170">
        <v>0</v>
      </c>
      <c r="U135" s="171"/>
      <c r="AR135" s="172" t="s">
        <v>87</v>
      </c>
      <c r="AT135" s="173" t="s">
        <v>74</v>
      </c>
      <c r="AU135" s="173" t="s">
        <v>80</v>
      </c>
      <c r="AY135" s="172" t="s">
        <v>145</v>
      </c>
      <c r="BK135" s="174">
        <v>0</v>
      </c>
    </row>
    <row r="136" spans="1:65" s="11" customFormat="1" ht="22.95" customHeight="1">
      <c r="B136" s="161"/>
      <c r="C136" s="162"/>
      <c r="D136" s="163" t="s">
        <v>74</v>
      </c>
      <c r="E136" s="210" t="s">
        <v>1338</v>
      </c>
      <c r="F136" s="210" t="s">
        <v>1339</v>
      </c>
      <c r="G136" s="162"/>
      <c r="H136" s="162"/>
      <c r="I136" s="165"/>
      <c r="J136" s="211">
        <f>BK136</f>
        <v>0</v>
      </c>
      <c r="K136" s="162"/>
      <c r="L136" s="167"/>
      <c r="M136" s="168"/>
      <c r="N136" s="169"/>
      <c r="O136" s="169"/>
      <c r="P136" s="170">
        <f>SUM(P137:P145)</f>
        <v>0</v>
      </c>
      <c r="Q136" s="169"/>
      <c r="R136" s="170">
        <f>SUM(R137:R145)</f>
        <v>0</v>
      </c>
      <c r="S136" s="169"/>
      <c r="T136" s="170">
        <f>SUM(T137:T145)</f>
        <v>0</v>
      </c>
      <c r="U136" s="171"/>
      <c r="AR136" s="172" t="s">
        <v>87</v>
      </c>
      <c r="AT136" s="173" t="s">
        <v>74</v>
      </c>
      <c r="AU136" s="173" t="s">
        <v>80</v>
      </c>
      <c r="AY136" s="172" t="s">
        <v>145</v>
      </c>
      <c r="BK136" s="174">
        <f>SUM(BK137:BK145)</f>
        <v>0</v>
      </c>
    </row>
    <row r="137" spans="1:65" s="2" customFormat="1" ht="24.25" customHeight="1">
      <c r="A137" s="31"/>
      <c r="B137" s="32"/>
      <c r="C137" s="175" t="s">
        <v>229</v>
      </c>
      <c r="D137" s="175" t="s">
        <v>146</v>
      </c>
      <c r="E137" s="176" t="s">
        <v>1340</v>
      </c>
      <c r="F137" s="177" t="s">
        <v>1341</v>
      </c>
      <c r="G137" s="178" t="s">
        <v>306</v>
      </c>
      <c r="H137" s="179">
        <v>25</v>
      </c>
      <c r="I137" s="180"/>
      <c r="J137" s="179">
        <f t="shared" ref="J137:J145" si="10">ROUND(I137*H137,3)</f>
        <v>0</v>
      </c>
      <c r="K137" s="181"/>
      <c r="L137" s="36"/>
      <c r="M137" s="182" t="s">
        <v>1</v>
      </c>
      <c r="N137" s="183" t="s">
        <v>41</v>
      </c>
      <c r="O137" s="68"/>
      <c r="P137" s="184">
        <f t="shared" ref="P137:P145" si="11">O137*H137</f>
        <v>0</v>
      </c>
      <c r="Q137" s="184">
        <v>0</v>
      </c>
      <c r="R137" s="184">
        <f t="shared" ref="R137:R145" si="12">Q137*H137</f>
        <v>0</v>
      </c>
      <c r="S137" s="184">
        <v>0</v>
      </c>
      <c r="T137" s="184">
        <f t="shared" ref="T137:T145" si="13">S137*H137</f>
        <v>0</v>
      </c>
      <c r="U137" s="185" t="s">
        <v>1</v>
      </c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86" t="s">
        <v>230</v>
      </c>
      <c r="AT137" s="186" t="s">
        <v>146</v>
      </c>
      <c r="AU137" s="186" t="s">
        <v>84</v>
      </c>
      <c r="AY137" s="14" t="s">
        <v>145</v>
      </c>
      <c r="BE137" s="187">
        <f t="shared" ref="BE137:BE145" si="14">IF(N137="základná",J137,0)</f>
        <v>0</v>
      </c>
      <c r="BF137" s="187">
        <f t="shared" ref="BF137:BF145" si="15">IF(N137="znížená",J137,0)</f>
        <v>0</v>
      </c>
      <c r="BG137" s="187">
        <f t="shared" ref="BG137:BG145" si="16">IF(N137="zákl. prenesená",J137,0)</f>
        <v>0</v>
      </c>
      <c r="BH137" s="187">
        <f t="shared" ref="BH137:BH145" si="17">IF(N137="zníž. prenesená",J137,0)</f>
        <v>0</v>
      </c>
      <c r="BI137" s="187">
        <f t="shared" ref="BI137:BI145" si="18">IF(N137="nulová",J137,0)</f>
        <v>0</v>
      </c>
      <c r="BJ137" s="14" t="s">
        <v>84</v>
      </c>
      <c r="BK137" s="188">
        <f t="shared" ref="BK137:BK145" si="19">ROUND(I137*H137,3)</f>
        <v>0</v>
      </c>
      <c r="BL137" s="14" t="s">
        <v>230</v>
      </c>
      <c r="BM137" s="186" t="s">
        <v>638</v>
      </c>
    </row>
    <row r="138" spans="1:65" s="2" customFormat="1" ht="24.25" customHeight="1">
      <c r="A138" s="31"/>
      <c r="B138" s="32"/>
      <c r="C138" s="175" t="s">
        <v>292</v>
      </c>
      <c r="D138" s="175" t="s">
        <v>146</v>
      </c>
      <c r="E138" s="176" t="s">
        <v>1342</v>
      </c>
      <c r="F138" s="177" t="s">
        <v>1343</v>
      </c>
      <c r="G138" s="178" t="s">
        <v>306</v>
      </c>
      <c r="H138" s="179">
        <v>25</v>
      </c>
      <c r="I138" s="180"/>
      <c r="J138" s="179">
        <f t="shared" si="10"/>
        <v>0</v>
      </c>
      <c r="K138" s="181"/>
      <c r="L138" s="36"/>
      <c r="M138" s="182" t="s">
        <v>1</v>
      </c>
      <c r="N138" s="183" t="s">
        <v>41</v>
      </c>
      <c r="O138" s="68"/>
      <c r="P138" s="184">
        <f t="shared" si="11"/>
        <v>0</v>
      </c>
      <c r="Q138" s="184">
        <v>0</v>
      </c>
      <c r="R138" s="184">
        <f t="shared" si="12"/>
        <v>0</v>
      </c>
      <c r="S138" s="184">
        <v>0</v>
      </c>
      <c r="T138" s="184">
        <f t="shared" si="13"/>
        <v>0</v>
      </c>
      <c r="U138" s="185" t="s">
        <v>1</v>
      </c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86" t="s">
        <v>230</v>
      </c>
      <c r="AT138" s="186" t="s">
        <v>146</v>
      </c>
      <c r="AU138" s="186" t="s">
        <v>84</v>
      </c>
      <c r="AY138" s="14" t="s">
        <v>145</v>
      </c>
      <c r="BE138" s="187">
        <f t="shared" si="14"/>
        <v>0</v>
      </c>
      <c r="BF138" s="187">
        <f t="shared" si="15"/>
        <v>0</v>
      </c>
      <c r="BG138" s="187">
        <f t="shared" si="16"/>
        <v>0</v>
      </c>
      <c r="BH138" s="187">
        <f t="shared" si="17"/>
        <v>0</v>
      </c>
      <c r="BI138" s="187">
        <f t="shared" si="18"/>
        <v>0</v>
      </c>
      <c r="BJ138" s="14" t="s">
        <v>84</v>
      </c>
      <c r="BK138" s="188">
        <f t="shared" si="19"/>
        <v>0</v>
      </c>
      <c r="BL138" s="14" t="s">
        <v>230</v>
      </c>
      <c r="BM138" s="186" t="s">
        <v>170</v>
      </c>
    </row>
    <row r="139" spans="1:65" s="2" customFormat="1" ht="24.25" customHeight="1">
      <c r="A139" s="31"/>
      <c r="B139" s="32"/>
      <c r="C139" s="189" t="s">
        <v>625</v>
      </c>
      <c r="D139" s="189" t="s">
        <v>226</v>
      </c>
      <c r="E139" s="190" t="s">
        <v>1344</v>
      </c>
      <c r="F139" s="191" t="s">
        <v>1345</v>
      </c>
      <c r="G139" s="192" t="s">
        <v>178</v>
      </c>
      <c r="H139" s="193">
        <v>5</v>
      </c>
      <c r="I139" s="194"/>
      <c r="J139" s="193">
        <f t="shared" si="10"/>
        <v>0</v>
      </c>
      <c r="K139" s="195"/>
      <c r="L139" s="196"/>
      <c r="M139" s="197" t="s">
        <v>1</v>
      </c>
      <c r="N139" s="198" t="s">
        <v>41</v>
      </c>
      <c r="O139" s="68"/>
      <c r="P139" s="184">
        <f t="shared" si="11"/>
        <v>0</v>
      </c>
      <c r="Q139" s="184">
        <v>0</v>
      </c>
      <c r="R139" s="184">
        <f t="shared" si="12"/>
        <v>0</v>
      </c>
      <c r="S139" s="184">
        <v>0</v>
      </c>
      <c r="T139" s="184">
        <f t="shared" si="13"/>
        <v>0</v>
      </c>
      <c r="U139" s="185" t="s">
        <v>1</v>
      </c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86" t="s">
        <v>632</v>
      </c>
      <c r="AT139" s="186" t="s">
        <v>226</v>
      </c>
      <c r="AU139" s="186" t="s">
        <v>84</v>
      </c>
      <c r="AY139" s="14" t="s">
        <v>145</v>
      </c>
      <c r="BE139" s="187">
        <f t="shared" si="14"/>
        <v>0</v>
      </c>
      <c r="BF139" s="187">
        <f t="shared" si="15"/>
        <v>0</v>
      </c>
      <c r="BG139" s="187">
        <f t="shared" si="16"/>
        <v>0</v>
      </c>
      <c r="BH139" s="187">
        <f t="shared" si="17"/>
        <v>0</v>
      </c>
      <c r="BI139" s="187">
        <f t="shared" si="18"/>
        <v>0</v>
      </c>
      <c r="BJ139" s="14" t="s">
        <v>84</v>
      </c>
      <c r="BK139" s="188">
        <f t="shared" si="19"/>
        <v>0</v>
      </c>
      <c r="BL139" s="14" t="s">
        <v>230</v>
      </c>
      <c r="BM139" s="186" t="s">
        <v>7</v>
      </c>
    </row>
    <row r="140" spans="1:65" s="2" customFormat="1" ht="14.5" customHeight="1">
      <c r="A140" s="31"/>
      <c r="B140" s="32"/>
      <c r="C140" s="189" t="s">
        <v>157</v>
      </c>
      <c r="D140" s="189" t="s">
        <v>226</v>
      </c>
      <c r="E140" s="190" t="s">
        <v>1346</v>
      </c>
      <c r="F140" s="191" t="s">
        <v>1347</v>
      </c>
      <c r="G140" s="192" t="s">
        <v>178</v>
      </c>
      <c r="H140" s="193">
        <v>0.35</v>
      </c>
      <c r="I140" s="194"/>
      <c r="J140" s="193">
        <f t="shared" si="10"/>
        <v>0</v>
      </c>
      <c r="K140" s="195"/>
      <c r="L140" s="196"/>
      <c r="M140" s="197" t="s">
        <v>1</v>
      </c>
      <c r="N140" s="198" t="s">
        <v>41</v>
      </c>
      <c r="O140" s="68"/>
      <c r="P140" s="184">
        <f t="shared" si="11"/>
        <v>0</v>
      </c>
      <c r="Q140" s="184">
        <v>0</v>
      </c>
      <c r="R140" s="184">
        <f t="shared" si="12"/>
        <v>0</v>
      </c>
      <c r="S140" s="184">
        <v>0</v>
      </c>
      <c r="T140" s="184">
        <f t="shared" si="13"/>
        <v>0</v>
      </c>
      <c r="U140" s="185" t="s">
        <v>1</v>
      </c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86" t="s">
        <v>632</v>
      </c>
      <c r="AT140" s="186" t="s">
        <v>226</v>
      </c>
      <c r="AU140" s="186" t="s">
        <v>84</v>
      </c>
      <c r="AY140" s="14" t="s">
        <v>145</v>
      </c>
      <c r="BE140" s="187">
        <f t="shared" si="14"/>
        <v>0</v>
      </c>
      <c r="BF140" s="187">
        <f t="shared" si="15"/>
        <v>0</v>
      </c>
      <c r="BG140" s="187">
        <f t="shared" si="16"/>
        <v>0</v>
      </c>
      <c r="BH140" s="187">
        <f t="shared" si="17"/>
        <v>0</v>
      </c>
      <c r="BI140" s="187">
        <f t="shared" si="18"/>
        <v>0</v>
      </c>
      <c r="BJ140" s="14" t="s">
        <v>84</v>
      </c>
      <c r="BK140" s="188">
        <f t="shared" si="19"/>
        <v>0</v>
      </c>
      <c r="BL140" s="14" t="s">
        <v>230</v>
      </c>
      <c r="BM140" s="186" t="s">
        <v>180</v>
      </c>
    </row>
    <row r="141" spans="1:65" s="2" customFormat="1" ht="24.25" customHeight="1">
      <c r="A141" s="31"/>
      <c r="B141" s="32"/>
      <c r="C141" s="189" t="s">
        <v>161</v>
      </c>
      <c r="D141" s="189" t="s">
        <v>226</v>
      </c>
      <c r="E141" s="190" t="s">
        <v>1348</v>
      </c>
      <c r="F141" s="191" t="s">
        <v>1349</v>
      </c>
      <c r="G141" s="192" t="s">
        <v>306</v>
      </c>
      <c r="H141" s="193">
        <v>3.125</v>
      </c>
      <c r="I141" s="194"/>
      <c r="J141" s="193">
        <f t="shared" si="10"/>
        <v>0</v>
      </c>
      <c r="K141" s="195"/>
      <c r="L141" s="196"/>
      <c r="M141" s="197" t="s">
        <v>1</v>
      </c>
      <c r="N141" s="198" t="s">
        <v>41</v>
      </c>
      <c r="O141" s="68"/>
      <c r="P141" s="184">
        <f t="shared" si="11"/>
        <v>0</v>
      </c>
      <c r="Q141" s="184">
        <v>0</v>
      </c>
      <c r="R141" s="184">
        <f t="shared" si="12"/>
        <v>0</v>
      </c>
      <c r="S141" s="184">
        <v>0</v>
      </c>
      <c r="T141" s="184">
        <f t="shared" si="13"/>
        <v>0</v>
      </c>
      <c r="U141" s="185" t="s">
        <v>1</v>
      </c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86" t="s">
        <v>632</v>
      </c>
      <c r="AT141" s="186" t="s">
        <v>226</v>
      </c>
      <c r="AU141" s="186" t="s">
        <v>84</v>
      </c>
      <c r="AY141" s="14" t="s">
        <v>145</v>
      </c>
      <c r="BE141" s="187">
        <f t="shared" si="14"/>
        <v>0</v>
      </c>
      <c r="BF141" s="187">
        <f t="shared" si="15"/>
        <v>0</v>
      </c>
      <c r="BG141" s="187">
        <f t="shared" si="16"/>
        <v>0</v>
      </c>
      <c r="BH141" s="187">
        <f t="shared" si="17"/>
        <v>0</v>
      </c>
      <c r="BI141" s="187">
        <f t="shared" si="18"/>
        <v>0</v>
      </c>
      <c r="BJ141" s="14" t="s">
        <v>84</v>
      </c>
      <c r="BK141" s="188">
        <f t="shared" si="19"/>
        <v>0</v>
      </c>
      <c r="BL141" s="14" t="s">
        <v>230</v>
      </c>
      <c r="BM141" s="186" t="s">
        <v>186</v>
      </c>
    </row>
    <row r="142" spans="1:65" s="2" customFormat="1" ht="24.25" customHeight="1">
      <c r="A142" s="31"/>
      <c r="B142" s="32"/>
      <c r="C142" s="175" t="s">
        <v>164</v>
      </c>
      <c r="D142" s="175" t="s">
        <v>146</v>
      </c>
      <c r="E142" s="176" t="s">
        <v>1350</v>
      </c>
      <c r="F142" s="177" t="s">
        <v>1351</v>
      </c>
      <c r="G142" s="178" t="s">
        <v>306</v>
      </c>
      <c r="H142" s="179">
        <v>25</v>
      </c>
      <c r="I142" s="180"/>
      <c r="J142" s="179">
        <f t="shared" si="10"/>
        <v>0</v>
      </c>
      <c r="K142" s="181"/>
      <c r="L142" s="36"/>
      <c r="M142" s="182" t="s">
        <v>1</v>
      </c>
      <c r="N142" s="183" t="s">
        <v>41</v>
      </c>
      <c r="O142" s="68"/>
      <c r="P142" s="184">
        <f t="shared" si="11"/>
        <v>0</v>
      </c>
      <c r="Q142" s="184">
        <v>0</v>
      </c>
      <c r="R142" s="184">
        <f t="shared" si="12"/>
        <v>0</v>
      </c>
      <c r="S142" s="184">
        <v>0</v>
      </c>
      <c r="T142" s="184">
        <f t="shared" si="13"/>
        <v>0</v>
      </c>
      <c r="U142" s="185" t="s">
        <v>1</v>
      </c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86" t="s">
        <v>230</v>
      </c>
      <c r="AT142" s="186" t="s">
        <v>146</v>
      </c>
      <c r="AU142" s="186" t="s">
        <v>84</v>
      </c>
      <c r="AY142" s="14" t="s">
        <v>145</v>
      </c>
      <c r="BE142" s="187">
        <f t="shared" si="14"/>
        <v>0</v>
      </c>
      <c r="BF142" s="187">
        <f t="shared" si="15"/>
        <v>0</v>
      </c>
      <c r="BG142" s="187">
        <f t="shared" si="16"/>
        <v>0</v>
      </c>
      <c r="BH142" s="187">
        <f t="shared" si="17"/>
        <v>0</v>
      </c>
      <c r="BI142" s="187">
        <f t="shared" si="18"/>
        <v>0</v>
      </c>
      <c r="BJ142" s="14" t="s">
        <v>84</v>
      </c>
      <c r="BK142" s="188">
        <f t="shared" si="19"/>
        <v>0</v>
      </c>
      <c r="BL142" s="14" t="s">
        <v>230</v>
      </c>
      <c r="BM142" s="186" t="s">
        <v>189</v>
      </c>
    </row>
    <row r="143" spans="1:65" s="2" customFormat="1" ht="24.25" customHeight="1">
      <c r="A143" s="31"/>
      <c r="B143" s="32"/>
      <c r="C143" s="189" t="s">
        <v>635</v>
      </c>
      <c r="D143" s="189" t="s">
        <v>226</v>
      </c>
      <c r="E143" s="190" t="s">
        <v>1352</v>
      </c>
      <c r="F143" s="191" t="s">
        <v>1353</v>
      </c>
      <c r="G143" s="192" t="s">
        <v>306</v>
      </c>
      <c r="H143" s="193">
        <v>25</v>
      </c>
      <c r="I143" s="194"/>
      <c r="J143" s="193">
        <f t="shared" si="10"/>
        <v>0</v>
      </c>
      <c r="K143" s="195"/>
      <c r="L143" s="196"/>
      <c r="M143" s="197" t="s">
        <v>1</v>
      </c>
      <c r="N143" s="198" t="s">
        <v>41</v>
      </c>
      <c r="O143" s="68"/>
      <c r="P143" s="184">
        <f t="shared" si="11"/>
        <v>0</v>
      </c>
      <c r="Q143" s="184">
        <v>0</v>
      </c>
      <c r="R143" s="184">
        <f t="shared" si="12"/>
        <v>0</v>
      </c>
      <c r="S143" s="184">
        <v>0</v>
      </c>
      <c r="T143" s="184">
        <f t="shared" si="13"/>
        <v>0</v>
      </c>
      <c r="U143" s="185" t="s">
        <v>1</v>
      </c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86" t="s">
        <v>632</v>
      </c>
      <c r="AT143" s="186" t="s">
        <v>226</v>
      </c>
      <c r="AU143" s="186" t="s">
        <v>84</v>
      </c>
      <c r="AY143" s="14" t="s">
        <v>145</v>
      </c>
      <c r="BE143" s="187">
        <f t="shared" si="14"/>
        <v>0</v>
      </c>
      <c r="BF143" s="187">
        <f t="shared" si="15"/>
        <v>0</v>
      </c>
      <c r="BG143" s="187">
        <f t="shared" si="16"/>
        <v>0</v>
      </c>
      <c r="BH143" s="187">
        <f t="shared" si="17"/>
        <v>0</v>
      </c>
      <c r="BI143" s="187">
        <f t="shared" si="18"/>
        <v>0</v>
      </c>
      <c r="BJ143" s="14" t="s">
        <v>84</v>
      </c>
      <c r="BK143" s="188">
        <f t="shared" si="19"/>
        <v>0</v>
      </c>
      <c r="BL143" s="14" t="s">
        <v>230</v>
      </c>
      <c r="BM143" s="186" t="s">
        <v>196</v>
      </c>
    </row>
    <row r="144" spans="1:65" s="2" customFormat="1" ht="24.25" customHeight="1">
      <c r="A144" s="31"/>
      <c r="B144" s="32"/>
      <c r="C144" s="175" t="s">
        <v>651</v>
      </c>
      <c r="D144" s="175" t="s">
        <v>146</v>
      </c>
      <c r="E144" s="176" t="s">
        <v>1354</v>
      </c>
      <c r="F144" s="177" t="s">
        <v>1355</v>
      </c>
      <c r="G144" s="178" t="s">
        <v>306</v>
      </c>
      <c r="H144" s="179">
        <v>25</v>
      </c>
      <c r="I144" s="180"/>
      <c r="J144" s="179">
        <f t="shared" si="10"/>
        <v>0</v>
      </c>
      <c r="K144" s="181"/>
      <c r="L144" s="36"/>
      <c r="M144" s="182" t="s">
        <v>1</v>
      </c>
      <c r="N144" s="183" t="s">
        <v>41</v>
      </c>
      <c r="O144" s="68"/>
      <c r="P144" s="184">
        <f t="shared" si="11"/>
        <v>0</v>
      </c>
      <c r="Q144" s="184">
        <v>0</v>
      </c>
      <c r="R144" s="184">
        <f t="shared" si="12"/>
        <v>0</v>
      </c>
      <c r="S144" s="184">
        <v>0</v>
      </c>
      <c r="T144" s="184">
        <f t="shared" si="13"/>
        <v>0</v>
      </c>
      <c r="U144" s="185" t="s">
        <v>1</v>
      </c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86" t="s">
        <v>230</v>
      </c>
      <c r="AT144" s="186" t="s">
        <v>146</v>
      </c>
      <c r="AU144" s="186" t="s">
        <v>84</v>
      </c>
      <c r="AY144" s="14" t="s">
        <v>145</v>
      </c>
      <c r="BE144" s="187">
        <f t="shared" si="14"/>
        <v>0</v>
      </c>
      <c r="BF144" s="187">
        <f t="shared" si="15"/>
        <v>0</v>
      </c>
      <c r="BG144" s="187">
        <f t="shared" si="16"/>
        <v>0</v>
      </c>
      <c r="BH144" s="187">
        <f t="shared" si="17"/>
        <v>0</v>
      </c>
      <c r="BI144" s="187">
        <f t="shared" si="18"/>
        <v>0</v>
      </c>
      <c r="BJ144" s="14" t="s">
        <v>84</v>
      </c>
      <c r="BK144" s="188">
        <f t="shared" si="19"/>
        <v>0</v>
      </c>
      <c r="BL144" s="14" t="s">
        <v>230</v>
      </c>
      <c r="BM144" s="186" t="s">
        <v>654</v>
      </c>
    </row>
    <row r="145" spans="1:65" s="2" customFormat="1" ht="37.950000000000003" customHeight="1">
      <c r="A145" s="31"/>
      <c r="B145" s="32"/>
      <c r="C145" s="175" t="s">
        <v>638</v>
      </c>
      <c r="D145" s="175" t="s">
        <v>146</v>
      </c>
      <c r="E145" s="176" t="s">
        <v>1356</v>
      </c>
      <c r="F145" s="177" t="s">
        <v>1357</v>
      </c>
      <c r="G145" s="178" t="s">
        <v>160</v>
      </c>
      <c r="H145" s="179">
        <v>8</v>
      </c>
      <c r="I145" s="180"/>
      <c r="J145" s="179">
        <f t="shared" si="10"/>
        <v>0</v>
      </c>
      <c r="K145" s="181"/>
      <c r="L145" s="36"/>
      <c r="M145" s="182" t="s">
        <v>1</v>
      </c>
      <c r="N145" s="183" t="s">
        <v>41</v>
      </c>
      <c r="O145" s="68"/>
      <c r="P145" s="184">
        <f t="shared" si="11"/>
        <v>0</v>
      </c>
      <c r="Q145" s="184">
        <v>0</v>
      </c>
      <c r="R145" s="184">
        <f t="shared" si="12"/>
        <v>0</v>
      </c>
      <c r="S145" s="184">
        <v>0</v>
      </c>
      <c r="T145" s="184">
        <f t="shared" si="13"/>
        <v>0</v>
      </c>
      <c r="U145" s="185" t="s">
        <v>1</v>
      </c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86" t="s">
        <v>230</v>
      </c>
      <c r="AT145" s="186" t="s">
        <v>146</v>
      </c>
      <c r="AU145" s="186" t="s">
        <v>84</v>
      </c>
      <c r="AY145" s="14" t="s">
        <v>145</v>
      </c>
      <c r="BE145" s="187">
        <f t="shared" si="14"/>
        <v>0</v>
      </c>
      <c r="BF145" s="187">
        <f t="shared" si="15"/>
        <v>0</v>
      </c>
      <c r="BG145" s="187">
        <f t="shared" si="16"/>
        <v>0</v>
      </c>
      <c r="BH145" s="187">
        <f t="shared" si="17"/>
        <v>0</v>
      </c>
      <c r="BI145" s="187">
        <f t="shared" si="18"/>
        <v>0</v>
      </c>
      <c r="BJ145" s="14" t="s">
        <v>84</v>
      </c>
      <c r="BK145" s="188">
        <f t="shared" si="19"/>
        <v>0</v>
      </c>
      <c r="BL145" s="14" t="s">
        <v>230</v>
      </c>
      <c r="BM145" s="186" t="s">
        <v>657</v>
      </c>
    </row>
    <row r="146" spans="1:65" s="11" customFormat="1" ht="25.95" customHeight="1">
      <c r="B146" s="161"/>
      <c r="C146" s="162"/>
      <c r="D146" s="163" t="s">
        <v>74</v>
      </c>
      <c r="E146" s="164" t="s">
        <v>881</v>
      </c>
      <c r="F146" s="164" t="s">
        <v>882</v>
      </c>
      <c r="G146" s="162"/>
      <c r="H146" s="162"/>
      <c r="I146" s="165"/>
      <c r="J146" s="166">
        <f>BK146</f>
        <v>0</v>
      </c>
      <c r="K146" s="162"/>
      <c r="L146" s="167"/>
      <c r="M146" s="168"/>
      <c r="N146" s="169"/>
      <c r="O146" s="169"/>
      <c r="P146" s="170">
        <f>P147</f>
        <v>0</v>
      </c>
      <c r="Q146" s="169"/>
      <c r="R146" s="170">
        <f>R147</f>
        <v>0</v>
      </c>
      <c r="S146" s="169"/>
      <c r="T146" s="170">
        <f>T147</f>
        <v>0</v>
      </c>
      <c r="U146" s="171"/>
      <c r="AR146" s="172" t="s">
        <v>93</v>
      </c>
      <c r="AT146" s="173" t="s">
        <v>74</v>
      </c>
      <c r="AU146" s="173" t="s">
        <v>75</v>
      </c>
      <c r="AY146" s="172" t="s">
        <v>145</v>
      </c>
      <c r="BK146" s="174">
        <f>BK147</f>
        <v>0</v>
      </c>
    </row>
    <row r="147" spans="1:65" s="2" customFormat="1" ht="14.5" customHeight="1">
      <c r="A147" s="31"/>
      <c r="B147" s="32"/>
      <c r="C147" s="175" t="s">
        <v>7</v>
      </c>
      <c r="D147" s="175" t="s">
        <v>146</v>
      </c>
      <c r="E147" s="176" t="s">
        <v>883</v>
      </c>
      <c r="F147" s="177" t="s">
        <v>884</v>
      </c>
      <c r="G147" s="178" t="s">
        <v>1358</v>
      </c>
      <c r="H147" s="179">
        <v>1</v>
      </c>
      <c r="I147" s="180"/>
      <c r="J147" s="179">
        <f>ROUND(I147*H147,3)</f>
        <v>0</v>
      </c>
      <c r="K147" s="181"/>
      <c r="L147" s="36"/>
      <c r="M147" s="199" t="s">
        <v>1</v>
      </c>
      <c r="N147" s="200" t="s">
        <v>41</v>
      </c>
      <c r="O147" s="201"/>
      <c r="P147" s="202">
        <f>O147*H147</f>
        <v>0</v>
      </c>
      <c r="Q147" s="202">
        <v>0</v>
      </c>
      <c r="R147" s="202">
        <f>Q147*H147</f>
        <v>0</v>
      </c>
      <c r="S147" s="202">
        <v>0</v>
      </c>
      <c r="T147" s="202">
        <f>S147*H147</f>
        <v>0</v>
      </c>
      <c r="U147" s="203" t="s">
        <v>1</v>
      </c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86" t="s">
        <v>90</v>
      </c>
      <c r="AT147" s="186" t="s">
        <v>146</v>
      </c>
      <c r="AU147" s="186" t="s">
        <v>80</v>
      </c>
      <c r="AY147" s="14" t="s">
        <v>145</v>
      </c>
      <c r="BE147" s="187">
        <f>IF(N147="základná",J147,0)</f>
        <v>0</v>
      </c>
      <c r="BF147" s="187">
        <f>IF(N147="znížená",J147,0)</f>
        <v>0</v>
      </c>
      <c r="BG147" s="187">
        <f>IF(N147="zákl. prenesená",J147,0)</f>
        <v>0</v>
      </c>
      <c r="BH147" s="187">
        <f>IF(N147="zníž. prenesená",J147,0)</f>
        <v>0</v>
      </c>
      <c r="BI147" s="187">
        <f>IF(N147="nulová",J147,0)</f>
        <v>0</v>
      </c>
      <c r="BJ147" s="14" t="s">
        <v>84</v>
      </c>
      <c r="BK147" s="188">
        <f>ROUND(I147*H147,3)</f>
        <v>0</v>
      </c>
      <c r="BL147" s="14" t="s">
        <v>90</v>
      </c>
      <c r="BM147" s="186" t="s">
        <v>668</v>
      </c>
    </row>
    <row r="148" spans="1:65" s="2" customFormat="1" ht="7" customHeight="1">
      <c r="A148" s="31"/>
      <c r="B148" s="51"/>
      <c r="C148" s="52"/>
      <c r="D148" s="52"/>
      <c r="E148" s="52"/>
      <c r="F148" s="52"/>
      <c r="G148" s="52"/>
      <c r="H148" s="52"/>
      <c r="I148" s="52"/>
      <c r="J148" s="52"/>
      <c r="K148" s="52"/>
      <c r="L148" s="36"/>
      <c r="M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</row>
  </sheetData>
  <sheetProtection algorithmName="SHA-512" hashValue="mLmZcy6rpr9cvUimmc9psTmhB8d17XS6UrYHdin91xKYiDFLrwjmDMUWi3h3MManzSCVX6u56e54h+8HY+D7BQ==" saltValue="KGqQUS78mmnwXD8laH8WFS5aXx8ztb2yYTq30XhyJREIbaNXQ3yb85ySN8WR1uwoU32E9UwrWywXB2vTKxpRXw==" spinCount="100000" sheet="1" objects="1" scenarios="1" formatColumns="0" formatRows="0" autoFilter="0"/>
  <autoFilter ref="C122:K147" xr:uid="{00000000-0009-0000-0000-000007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16</vt:i4>
      </vt:variant>
    </vt:vector>
  </HeadingPairs>
  <TitlesOfParts>
    <vt:vector size="24" baseType="lpstr">
      <vt:lpstr>Rekapitulácia stavby</vt:lpstr>
      <vt:lpstr>1 - Stavebná časť</vt:lpstr>
      <vt:lpstr>2 - Elektroinštalácia </vt:lpstr>
      <vt:lpstr>3 - OPZ - Plynofikácia</vt:lpstr>
      <vt:lpstr>4 - UK - Ústredné vykurov...</vt:lpstr>
      <vt:lpstr>5 - ZTI - Zdravotechnika </vt:lpstr>
      <vt:lpstr>6 - Spevnené plochy a par...</vt:lpstr>
      <vt:lpstr>7 - Elektrická prípojka</vt:lpstr>
      <vt:lpstr>'1 - Stavebná časť'!Názvy_tlače</vt:lpstr>
      <vt:lpstr>'2 - Elektroinštalácia '!Názvy_tlače</vt:lpstr>
      <vt:lpstr>'3 - OPZ - Plynofikácia'!Názvy_tlače</vt:lpstr>
      <vt:lpstr>'4 - UK - Ústredné vykurov...'!Názvy_tlače</vt:lpstr>
      <vt:lpstr>'5 - ZTI - Zdravotechnika '!Názvy_tlače</vt:lpstr>
      <vt:lpstr>'6 - Spevnené plochy a par...'!Názvy_tlače</vt:lpstr>
      <vt:lpstr>'7 - Elektrická prípojka'!Názvy_tlače</vt:lpstr>
      <vt:lpstr>'Rekapitulácia stavby'!Názvy_tlače</vt:lpstr>
      <vt:lpstr>'1 - Stavebná časť'!Oblasť_tlače</vt:lpstr>
      <vt:lpstr>'2 - Elektroinštalácia '!Oblasť_tlače</vt:lpstr>
      <vt:lpstr>'3 - OPZ - Plynofikácia'!Oblasť_tlače</vt:lpstr>
      <vt:lpstr>'4 - UK - Ústredné vykurov...'!Oblasť_tlače</vt:lpstr>
      <vt:lpstr>'5 - ZTI - Zdravotechnika '!Oblasť_tlače</vt:lpstr>
      <vt:lpstr>'6 - Spevnené plochy a par...'!Oblasť_tlače</vt:lpstr>
      <vt:lpstr>'7 - Elektrická prípojka'!Oblasť_tlače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Roman Mikušinec</cp:lastModifiedBy>
  <dcterms:created xsi:type="dcterms:W3CDTF">2021-02-22T09:06:43Z</dcterms:created>
  <dcterms:modified xsi:type="dcterms:W3CDTF">2021-03-14T11:24:07Z</dcterms:modified>
</cp:coreProperties>
</file>