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CVO\Zákazky\Verejné obstarávania\Prebiehajúce\Obec Malá Čierna\Výstavba bytových domov 2\"/>
    </mc:Choice>
  </mc:AlternateContent>
  <xr:revisionPtr revIDLastSave="0" documentId="13_ncr:1_{A1664821-23B7-448D-BF71-563327EDFBB5}" xr6:coauthVersionLast="46" xr6:coauthVersionMax="46" xr10:uidLastSave="{00000000-0000-0000-0000-000000000000}"/>
  <bookViews>
    <workbookView xWindow="-103" yWindow="-103" windowWidth="23657" windowHeight="15240" xr2:uid="{00000000-000D-0000-FFFF-FFFF00000000}"/>
  </bookViews>
  <sheets>
    <sheet name="Rekapitulácia stavby" sheetId="1" r:id="rId1"/>
    <sheet name="01 - Stavebná časť" sheetId="2" r:id="rId2"/>
    <sheet name="02 - Elektroinštalácia " sheetId="3" r:id="rId3"/>
    <sheet name="03 - UK - Ústredné vykuro..." sheetId="4" r:id="rId4"/>
    <sheet name="04 - ZTI - Zdravotechnika " sheetId="5" r:id="rId5"/>
    <sheet name="05 - OPZ - Plynofikácia" sheetId="6" r:id="rId6"/>
    <sheet name="06 - Spevnená plocha - pa..." sheetId="7" r:id="rId7"/>
    <sheet name="07 - Spevnená plocha - ch..." sheetId="8" r:id="rId8"/>
    <sheet name="08 - Elektrická prípojka" sheetId="9" r:id="rId9"/>
    <sheet name="09 - Vodovodná prípojka " sheetId="10" r:id="rId10"/>
    <sheet name="10 - Kanalizačná prípojka " sheetId="11" r:id="rId11"/>
  </sheets>
  <definedNames>
    <definedName name="_xlnm._FilterDatabase" localSheetId="1" hidden="1">'01 - Stavebná časť'!$C$136:$K$297</definedName>
    <definedName name="_xlnm._FilterDatabase" localSheetId="2" hidden="1">'02 - Elektroinštalácia '!$C$121:$K$225</definedName>
    <definedName name="_xlnm._FilterDatabase" localSheetId="3" hidden="1">'03 - UK - Ústredné vykuro...'!$C$123:$K$214</definedName>
    <definedName name="_xlnm._FilterDatabase" localSheetId="4" hidden="1">'04 - ZTI - Zdravotechnika '!$C$119:$K$185</definedName>
    <definedName name="_xlnm._FilterDatabase" localSheetId="5" hidden="1">'05 - OPZ - Plynofikácia'!$C$118:$K$136</definedName>
    <definedName name="_xlnm._FilterDatabase" localSheetId="6" hidden="1">'06 - Spevnená plocha - pa...'!$C$122:$K$169</definedName>
    <definedName name="_xlnm._FilterDatabase" localSheetId="7" hidden="1">'07 - Spevnená plocha - ch...'!$C$120:$K$138</definedName>
    <definedName name="_xlnm._FilterDatabase" localSheetId="8" hidden="1">'08 - Elektrická prípojka'!$C$122:$K$147</definedName>
    <definedName name="_xlnm._FilterDatabase" localSheetId="9" hidden="1">'09 - Vodovodná prípojka '!$C$121:$K$151</definedName>
    <definedName name="_xlnm._FilterDatabase" localSheetId="10" hidden="1">'10 - Kanalizačná prípojka '!$C$116:$K$126</definedName>
    <definedName name="_xlnm.Print_Titles" localSheetId="1">'01 - Stavebná časť'!$136:$136</definedName>
    <definedName name="_xlnm.Print_Titles" localSheetId="2">'02 - Elektroinštalácia '!$121:$121</definedName>
    <definedName name="_xlnm.Print_Titles" localSheetId="3">'03 - UK - Ústredné vykuro...'!$123:$123</definedName>
    <definedName name="_xlnm.Print_Titles" localSheetId="4">'04 - ZTI - Zdravotechnika '!$119:$119</definedName>
    <definedName name="_xlnm.Print_Titles" localSheetId="5">'05 - OPZ - Plynofikácia'!$118:$118</definedName>
    <definedName name="_xlnm.Print_Titles" localSheetId="6">'06 - Spevnená plocha - pa...'!$122:$122</definedName>
    <definedName name="_xlnm.Print_Titles" localSheetId="7">'07 - Spevnená plocha - ch...'!$120:$120</definedName>
    <definedName name="_xlnm.Print_Titles" localSheetId="8">'08 - Elektrická prípojka'!$122:$122</definedName>
    <definedName name="_xlnm.Print_Titles" localSheetId="9">'09 - Vodovodná prípojka '!$121:$121</definedName>
    <definedName name="_xlnm.Print_Titles" localSheetId="10">'10 - Kanalizačná prípojka '!$116:$116</definedName>
    <definedName name="_xlnm.Print_Titles" localSheetId="0">'Rekapitulácia stavby'!$92:$92</definedName>
    <definedName name="_xlnm.Print_Area" localSheetId="1">'01 - Stavebná časť'!$C$4:$J$76,'01 - Stavebná časť'!$C$124:$J$297</definedName>
    <definedName name="_xlnm.Print_Area" localSheetId="2">'02 - Elektroinštalácia '!$C$4:$J$76,'02 - Elektroinštalácia '!$C$109:$J$225</definedName>
    <definedName name="_xlnm.Print_Area" localSheetId="3">'03 - UK - Ústredné vykuro...'!$C$4:$J$76,'03 - UK - Ústredné vykuro...'!$C$111:$J$214</definedName>
    <definedName name="_xlnm.Print_Area" localSheetId="4">'04 - ZTI - Zdravotechnika '!$C$4:$J$76,'04 - ZTI - Zdravotechnika '!$C$107:$J$185</definedName>
    <definedName name="_xlnm.Print_Area" localSheetId="5">'05 - OPZ - Plynofikácia'!$C$4:$J$76,'05 - OPZ - Plynofikácia'!$C$106:$J$136</definedName>
    <definedName name="_xlnm.Print_Area" localSheetId="6">'06 - Spevnená plocha - pa...'!$C$4:$J$76,'06 - Spevnená plocha - pa...'!$C$110:$J$169</definedName>
    <definedName name="_xlnm.Print_Area" localSheetId="7">'07 - Spevnená plocha - ch...'!$C$4:$J$76,'07 - Spevnená plocha - ch...'!$C$108:$J$138</definedName>
    <definedName name="_xlnm.Print_Area" localSheetId="8">'08 - Elektrická prípojka'!$C$4:$J$76,'08 - Elektrická prípojka'!$C$110:$J$147</definedName>
    <definedName name="_xlnm.Print_Area" localSheetId="9">'09 - Vodovodná prípojka '!$C$4:$J$76,'09 - Vodovodná prípojka '!$C$109:$J$151</definedName>
    <definedName name="_xlnm.Print_Area" localSheetId="10">'10 - Kanalizačná prípojka '!$C$4:$J$76,'10 - Kanalizačná prípojka '!$C$104:$J$126</definedName>
    <definedName name="_xlnm.Print_Area" localSheetId="0">'Rekapitulácia stavby'!$D$4:$AO$76,'Rekapitulácia stavby'!$C$82:$AQ$105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1" l="1"/>
  <c r="J36" i="11"/>
  <c r="AY104" i="1"/>
  <c r="J35" i="11"/>
  <c r="AX104" i="1" s="1"/>
  <c r="BI126" i="11"/>
  <c r="BH126" i="11"/>
  <c r="BG126" i="11"/>
  <c r="BE126" i="11"/>
  <c r="T126" i="11"/>
  <c r="R126" i="11"/>
  <c r="P126" i="11"/>
  <c r="BI125" i="11"/>
  <c r="BH125" i="11"/>
  <c r="BG125" i="11"/>
  <c r="BE125" i="11"/>
  <c r="T125" i="11"/>
  <c r="R125" i="11"/>
  <c r="P125" i="11"/>
  <c r="BI124" i="11"/>
  <c r="BH124" i="11"/>
  <c r="BG124" i="11"/>
  <c r="BE124" i="11"/>
  <c r="T124" i="11"/>
  <c r="R124" i="11"/>
  <c r="P124" i="11"/>
  <c r="BI123" i="11"/>
  <c r="BH123" i="11"/>
  <c r="BG123" i="11"/>
  <c r="BE123" i="11"/>
  <c r="T123" i="11"/>
  <c r="R123" i="11"/>
  <c r="P123" i="11"/>
  <c r="BI122" i="11"/>
  <c r="BH122" i="11"/>
  <c r="BG122" i="11"/>
  <c r="BE122" i="11"/>
  <c r="T122" i="11"/>
  <c r="R122" i="11"/>
  <c r="P122" i="11"/>
  <c r="BI121" i="11"/>
  <c r="BH121" i="11"/>
  <c r="BG121" i="11"/>
  <c r="BE121" i="11"/>
  <c r="T121" i="11"/>
  <c r="R121" i="11"/>
  <c r="P121" i="11"/>
  <c r="BI120" i="11"/>
  <c r="BH120" i="11"/>
  <c r="BG120" i="11"/>
  <c r="BE120" i="11"/>
  <c r="T120" i="11"/>
  <c r="R120" i="11"/>
  <c r="P120" i="11"/>
  <c r="BI119" i="11"/>
  <c r="BH119" i="11"/>
  <c r="BG119" i="11"/>
  <c r="BE119" i="11"/>
  <c r="T119" i="11"/>
  <c r="R119" i="11"/>
  <c r="P119" i="11"/>
  <c r="J114" i="11"/>
  <c r="J113" i="11"/>
  <c r="F113" i="11"/>
  <c r="F111" i="11"/>
  <c r="E109" i="11"/>
  <c r="J92" i="11"/>
  <c r="J91" i="11"/>
  <c r="F91" i="11"/>
  <c r="F89" i="11"/>
  <c r="E87" i="11"/>
  <c r="J18" i="11"/>
  <c r="E18" i="11"/>
  <c r="F92" i="11"/>
  <c r="J17" i="11"/>
  <c r="J12" i="11"/>
  <c r="J111" i="11" s="1"/>
  <c r="E7" i="11"/>
  <c r="E107" i="11"/>
  <c r="J37" i="10"/>
  <c r="J36" i="10"/>
  <c r="AY103" i="1" s="1"/>
  <c r="J35" i="10"/>
  <c r="AX103" i="1" s="1"/>
  <c r="BI151" i="10"/>
  <c r="BH151" i="10"/>
  <c r="BG151" i="10"/>
  <c r="BE151" i="10"/>
  <c r="T151" i="10"/>
  <c r="T150" i="10" s="1"/>
  <c r="R151" i="10"/>
  <c r="R150" i="10"/>
  <c r="P151" i="10"/>
  <c r="P150" i="10" s="1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39" i="10"/>
  <c r="BH139" i="10"/>
  <c r="BG139" i="10"/>
  <c r="BE139" i="10"/>
  <c r="T139" i="10"/>
  <c r="T138" i="10"/>
  <c r="R139" i="10"/>
  <c r="R138" i="10" s="1"/>
  <c r="P139" i="10"/>
  <c r="P138" i="10" s="1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5" i="10"/>
  <c r="BH125" i="10"/>
  <c r="BG125" i="10"/>
  <c r="BE125" i="10"/>
  <c r="T125" i="10"/>
  <c r="R125" i="10"/>
  <c r="P125" i="10"/>
  <c r="BI124" i="10"/>
  <c r="BH124" i="10"/>
  <c r="BG124" i="10"/>
  <c r="BE124" i="10"/>
  <c r="T124" i="10"/>
  <c r="R124" i="10"/>
  <c r="P124" i="10"/>
  <c r="J119" i="10"/>
  <c r="J118" i="10"/>
  <c r="F118" i="10"/>
  <c r="F116" i="10"/>
  <c r="E114" i="10"/>
  <c r="J92" i="10"/>
  <c r="J91" i="10"/>
  <c r="F91" i="10"/>
  <c r="F89" i="10"/>
  <c r="E87" i="10"/>
  <c r="J18" i="10"/>
  <c r="E18" i="10"/>
  <c r="F119" i="10"/>
  <c r="J17" i="10"/>
  <c r="J12" i="10"/>
  <c r="J116" i="10" s="1"/>
  <c r="E7" i="10"/>
  <c r="E112" i="10" s="1"/>
  <c r="J135" i="9"/>
  <c r="J101" i="9" s="1"/>
  <c r="J125" i="9"/>
  <c r="J98" i="9" s="1"/>
  <c r="T124" i="9"/>
  <c r="R124" i="9"/>
  <c r="P124" i="9"/>
  <c r="BK124" i="9"/>
  <c r="J124" i="9" s="1"/>
  <c r="J97" i="9" s="1"/>
  <c r="J37" i="9"/>
  <c r="J36" i="9"/>
  <c r="AY102" i="1" s="1"/>
  <c r="J35" i="9"/>
  <c r="AX102" i="1"/>
  <c r="BI147" i="9"/>
  <c r="BH147" i="9"/>
  <c r="BG147" i="9"/>
  <c r="BE147" i="9"/>
  <c r="T147" i="9"/>
  <c r="T146" i="9" s="1"/>
  <c r="R147" i="9"/>
  <c r="R146" i="9"/>
  <c r="P147" i="9"/>
  <c r="P146" i="9" s="1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J120" i="9"/>
  <c r="J119" i="9"/>
  <c r="F119" i="9"/>
  <c r="F117" i="9"/>
  <c r="E115" i="9"/>
  <c r="J92" i="9"/>
  <c r="J91" i="9"/>
  <c r="F91" i="9"/>
  <c r="F89" i="9"/>
  <c r="E87" i="9"/>
  <c r="J18" i="9"/>
  <c r="E18" i="9"/>
  <c r="F120" i="9"/>
  <c r="J17" i="9"/>
  <c r="J12" i="9"/>
  <c r="J117" i="9" s="1"/>
  <c r="E7" i="9"/>
  <c r="E113" i="9"/>
  <c r="J37" i="8"/>
  <c r="J36" i="8"/>
  <c r="AY101" i="1"/>
  <c r="J35" i="8"/>
  <c r="AX101" i="1" s="1"/>
  <c r="BI138" i="8"/>
  <c r="BH138" i="8"/>
  <c r="BG138" i="8"/>
  <c r="BE138" i="8"/>
  <c r="T138" i="8"/>
  <c r="T137" i="8" s="1"/>
  <c r="R138" i="8"/>
  <c r="R137" i="8" s="1"/>
  <c r="P138" i="8"/>
  <c r="P137" i="8" s="1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J118" i="8"/>
  <c r="J117" i="8"/>
  <c r="F117" i="8"/>
  <c r="F115" i="8"/>
  <c r="E113" i="8"/>
  <c r="J92" i="8"/>
  <c r="J91" i="8"/>
  <c r="F91" i="8"/>
  <c r="F89" i="8"/>
  <c r="E87" i="8"/>
  <c r="J18" i="8"/>
  <c r="E18" i="8"/>
  <c r="F118" i="8" s="1"/>
  <c r="J17" i="8"/>
  <c r="J12" i="8"/>
  <c r="J115" i="8" s="1"/>
  <c r="E7" i="8"/>
  <c r="E111" i="8"/>
  <c r="J37" i="7"/>
  <c r="J36" i="7"/>
  <c r="AY100" i="1" s="1"/>
  <c r="J35" i="7"/>
  <c r="AX100" i="1"/>
  <c r="BI169" i="7"/>
  <c r="BH169" i="7"/>
  <c r="BG169" i="7"/>
  <c r="BE169" i="7"/>
  <c r="T169" i="7"/>
  <c r="T168" i="7" s="1"/>
  <c r="R169" i="7"/>
  <c r="R168" i="7" s="1"/>
  <c r="P169" i="7"/>
  <c r="P168" i="7" s="1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J120" i="7"/>
  <c r="J119" i="7"/>
  <c r="F119" i="7"/>
  <c r="F117" i="7"/>
  <c r="E115" i="7"/>
  <c r="J92" i="7"/>
  <c r="J91" i="7"/>
  <c r="F91" i="7"/>
  <c r="F89" i="7"/>
  <c r="E87" i="7"/>
  <c r="J18" i="7"/>
  <c r="E18" i="7"/>
  <c r="F120" i="7"/>
  <c r="J17" i="7"/>
  <c r="J12" i="7"/>
  <c r="J117" i="7" s="1"/>
  <c r="E7" i="7"/>
  <c r="E113" i="7" s="1"/>
  <c r="J37" i="6"/>
  <c r="J36" i="6"/>
  <c r="AY99" i="1" s="1"/>
  <c r="J35" i="6"/>
  <c r="AX99" i="1"/>
  <c r="BI136" i="6"/>
  <c r="BH136" i="6"/>
  <c r="BG136" i="6"/>
  <c r="BE136" i="6"/>
  <c r="T136" i="6"/>
  <c r="T135" i="6" s="1"/>
  <c r="R136" i="6"/>
  <c r="R135" i="6"/>
  <c r="P136" i="6"/>
  <c r="P135" i="6" s="1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J116" i="6"/>
  <c r="J115" i="6"/>
  <c r="F115" i="6"/>
  <c r="F113" i="6"/>
  <c r="E111" i="6"/>
  <c r="J92" i="6"/>
  <c r="J91" i="6"/>
  <c r="F91" i="6"/>
  <c r="F89" i="6"/>
  <c r="E87" i="6"/>
  <c r="J18" i="6"/>
  <c r="E18" i="6"/>
  <c r="F116" i="6" s="1"/>
  <c r="J17" i="6"/>
  <c r="J12" i="6"/>
  <c r="J89" i="6"/>
  <c r="E7" i="6"/>
  <c r="E85" i="6" s="1"/>
  <c r="J37" i="5"/>
  <c r="J36" i="5"/>
  <c r="AY98" i="1"/>
  <c r="J35" i="5"/>
  <c r="AX98" i="1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J117" i="5"/>
  <c r="J116" i="5"/>
  <c r="F116" i="5"/>
  <c r="F114" i="5"/>
  <c r="E112" i="5"/>
  <c r="J92" i="5"/>
  <c r="J91" i="5"/>
  <c r="F91" i="5"/>
  <c r="F89" i="5"/>
  <c r="E87" i="5"/>
  <c r="J18" i="5"/>
  <c r="E18" i="5"/>
  <c r="F92" i="5" s="1"/>
  <c r="J17" i="5"/>
  <c r="J12" i="5"/>
  <c r="J89" i="5" s="1"/>
  <c r="E7" i="5"/>
  <c r="E110" i="5" s="1"/>
  <c r="J37" i="4"/>
  <c r="J36" i="4"/>
  <c r="AY97" i="1" s="1"/>
  <c r="J35" i="4"/>
  <c r="AX97" i="1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T154" i="4"/>
  <c r="R155" i="4"/>
  <c r="R154" i="4" s="1"/>
  <c r="P155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J121" i="4"/>
  <c r="J120" i="4"/>
  <c r="F120" i="4"/>
  <c r="F118" i="4"/>
  <c r="E116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114" i="4" s="1"/>
  <c r="J37" i="3"/>
  <c r="J36" i="3"/>
  <c r="AY96" i="1"/>
  <c r="J35" i="3"/>
  <c r="AX96" i="1"/>
  <c r="BI225" i="3"/>
  <c r="BH225" i="3"/>
  <c r="BG225" i="3"/>
  <c r="BE225" i="3"/>
  <c r="T225" i="3"/>
  <c r="T224" i="3"/>
  <c r="R225" i="3"/>
  <c r="R224" i="3"/>
  <c r="P225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92" i="3" s="1"/>
  <c r="J17" i="3"/>
  <c r="J12" i="3"/>
  <c r="J116" i="3"/>
  <c r="E7" i="3"/>
  <c r="E85" i="3" s="1"/>
  <c r="J37" i="2"/>
  <c r="J36" i="2"/>
  <c r="AY95" i="1" s="1"/>
  <c r="J35" i="2"/>
  <c r="AX95" i="1" s="1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T195" i="2" s="1"/>
  <c r="R196" i="2"/>
  <c r="R195" i="2"/>
  <c r="P196" i="2"/>
  <c r="P195" i="2" s="1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J134" i="2"/>
  <c r="J133" i="2"/>
  <c r="F133" i="2"/>
  <c r="F131" i="2"/>
  <c r="E129" i="2"/>
  <c r="J92" i="2"/>
  <c r="J91" i="2"/>
  <c r="F91" i="2"/>
  <c r="F89" i="2"/>
  <c r="E87" i="2"/>
  <c r="J18" i="2"/>
  <c r="E18" i="2"/>
  <c r="F134" i="2"/>
  <c r="J17" i="2"/>
  <c r="J12" i="2"/>
  <c r="J131" i="2" s="1"/>
  <c r="E7" i="2"/>
  <c r="E127" i="2"/>
  <c r="L90" i="1"/>
  <c r="AM90" i="1"/>
  <c r="AM89" i="1"/>
  <c r="L89" i="1"/>
  <c r="AM87" i="1"/>
  <c r="L87" i="1"/>
  <c r="L85" i="1"/>
  <c r="L84" i="1"/>
  <c r="BK125" i="11"/>
  <c r="BK121" i="11"/>
  <c r="J121" i="11"/>
  <c r="BK120" i="11"/>
  <c r="BK119" i="11"/>
  <c r="BK149" i="10"/>
  <c r="BK148" i="10"/>
  <c r="BK144" i="10"/>
  <c r="BK143" i="10"/>
  <c r="BK141" i="10"/>
  <c r="J137" i="10"/>
  <c r="J136" i="10"/>
  <c r="BK131" i="10"/>
  <c r="J129" i="10"/>
  <c r="BK128" i="10"/>
  <c r="BK125" i="10"/>
  <c r="BK124" i="10"/>
  <c r="J147" i="9"/>
  <c r="BK145" i="9"/>
  <c r="J142" i="9"/>
  <c r="J141" i="9"/>
  <c r="J140" i="9"/>
  <c r="BK139" i="9"/>
  <c r="BK137" i="9"/>
  <c r="J133" i="9"/>
  <c r="BK131" i="9"/>
  <c r="BK129" i="9"/>
  <c r="BK135" i="8"/>
  <c r="J132" i="8"/>
  <c r="BK126" i="8"/>
  <c r="BK169" i="7"/>
  <c r="J167" i="7"/>
  <c r="BK166" i="7"/>
  <c r="BK164" i="7"/>
  <c r="BK161" i="7"/>
  <c r="BK159" i="7"/>
  <c r="BK158" i="7"/>
  <c r="J156" i="7"/>
  <c r="J155" i="7"/>
  <c r="BK151" i="7"/>
  <c r="BK149" i="7"/>
  <c r="BK148" i="7"/>
  <c r="J146" i="7"/>
  <c r="J143" i="7"/>
  <c r="BK141" i="7"/>
  <c r="J139" i="7"/>
  <c r="J137" i="7"/>
  <c r="BK134" i="7"/>
  <c r="J131" i="7"/>
  <c r="J136" i="6"/>
  <c r="J131" i="6"/>
  <c r="BK128" i="6"/>
  <c r="BK127" i="6"/>
  <c r="J185" i="5"/>
  <c r="BK184" i="5"/>
  <c r="BK183" i="5"/>
  <c r="BK182" i="5"/>
  <c r="J181" i="5"/>
  <c r="BK179" i="5"/>
  <c r="BK177" i="5"/>
  <c r="J175" i="5"/>
  <c r="J174" i="5"/>
  <c r="J173" i="5"/>
  <c r="J166" i="5"/>
  <c r="BK165" i="5"/>
  <c r="J160" i="5"/>
  <c r="BK157" i="5"/>
  <c r="BK156" i="5"/>
  <c r="BK155" i="5"/>
  <c r="J154" i="5"/>
  <c r="BK153" i="5"/>
  <c r="BK152" i="5"/>
  <c r="J149" i="5"/>
  <c r="BK148" i="5"/>
  <c r="BK147" i="5"/>
  <c r="BK146" i="5"/>
  <c r="BK143" i="5"/>
  <c r="J141" i="5"/>
  <c r="BK140" i="5"/>
  <c r="J139" i="5"/>
  <c r="J137" i="5"/>
  <c r="BK132" i="5"/>
  <c r="BK131" i="5"/>
  <c r="J130" i="5"/>
  <c r="BK126" i="5"/>
  <c r="BK124" i="5"/>
  <c r="BK214" i="4"/>
  <c r="J211" i="4"/>
  <c r="BK206" i="4"/>
  <c r="BK204" i="4"/>
  <c r="J202" i="4"/>
  <c r="BK201" i="4"/>
  <c r="J199" i="4"/>
  <c r="J198" i="4"/>
  <c r="BK197" i="4"/>
  <c r="J196" i="4"/>
  <c r="BK194" i="4"/>
  <c r="J192" i="4"/>
  <c r="J190" i="4"/>
  <c r="J188" i="4"/>
  <c r="BK186" i="4"/>
  <c r="BK185" i="4"/>
  <c r="BK184" i="4"/>
  <c r="BK183" i="4"/>
  <c r="BK180" i="4"/>
  <c r="BK179" i="4"/>
  <c r="BK178" i="4"/>
  <c r="BK175" i="4"/>
  <c r="J174" i="4"/>
  <c r="J173" i="4"/>
  <c r="BK172" i="4"/>
  <c r="BK169" i="4"/>
  <c r="J167" i="4"/>
  <c r="J166" i="4"/>
  <c r="J164" i="4"/>
  <c r="BK159" i="4"/>
  <c r="BK155" i="4"/>
  <c r="BK153" i="4"/>
  <c r="J152" i="4"/>
  <c r="J151" i="4"/>
  <c r="J150" i="4"/>
  <c r="J148" i="4"/>
  <c r="J147" i="4"/>
  <c r="J144" i="4"/>
  <c r="J143" i="4"/>
  <c r="J137" i="4"/>
  <c r="J136" i="4"/>
  <c r="J134" i="4"/>
  <c r="BK133" i="4"/>
  <c r="J130" i="4"/>
  <c r="J129" i="4"/>
  <c r="J127" i="4"/>
  <c r="J223" i="3"/>
  <c r="J222" i="3"/>
  <c r="BK219" i="3"/>
  <c r="BK217" i="3"/>
  <c r="J214" i="3"/>
  <c r="J212" i="3"/>
  <c r="BK208" i="3"/>
  <c r="J206" i="3"/>
  <c r="BK201" i="3"/>
  <c r="BK193" i="3"/>
  <c r="J192" i="3"/>
  <c r="J191" i="3"/>
  <c r="BK190" i="3"/>
  <c r="BK187" i="3"/>
  <c r="BK186" i="3"/>
  <c r="J185" i="3"/>
  <c r="BK184" i="3"/>
  <c r="J182" i="3"/>
  <c r="BK173" i="3"/>
  <c r="J171" i="3"/>
  <c r="BK170" i="3"/>
  <c r="J168" i="3"/>
  <c r="BK166" i="3"/>
  <c r="BK164" i="3"/>
  <c r="BK161" i="3"/>
  <c r="J158" i="3"/>
  <c r="BK156" i="3"/>
  <c r="J154" i="3"/>
  <c r="J152" i="3"/>
  <c r="BK151" i="3"/>
  <c r="BK148" i="3"/>
  <c r="J147" i="3"/>
  <c r="BK146" i="3"/>
  <c r="J144" i="3"/>
  <c r="BK143" i="3"/>
  <c r="BK142" i="3"/>
  <c r="J140" i="3"/>
  <c r="BK139" i="3"/>
  <c r="J136" i="3"/>
  <c r="J135" i="3"/>
  <c r="J134" i="3"/>
  <c r="BK132" i="3"/>
  <c r="BK129" i="3"/>
  <c r="J125" i="3"/>
  <c r="BK293" i="2"/>
  <c r="BK292" i="2"/>
  <c r="BK290" i="2"/>
  <c r="BK289" i="2"/>
  <c r="J285" i="2"/>
  <c r="BK283" i="2"/>
  <c r="J282" i="2"/>
  <c r="J281" i="2"/>
  <c r="J276" i="2"/>
  <c r="J275" i="2"/>
  <c r="BK274" i="2"/>
  <c r="J272" i="2"/>
  <c r="BK271" i="2"/>
  <c r="J270" i="2"/>
  <c r="BK268" i="2"/>
  <c r="BK266" i="2"/>
  <c r="BK261" i="2"/>
  <c r="J260" i="2"/>
  <c r="BK258" i="2"/>
  <c r="J256" i="2"/>
  <c r="BK253" i="2"/>
  <c r="J252" i="2"/>
  <c r="BK250" i="2"/>
  <c r="J249" i="2"/>
  <c r="BK245" i="2"/>
  <c r="J244" i="2"/>
  <c r="BK241" i="2"/>
  <c r="BK235" i="2"/>
  <c r="J233" i="2"/>
  <c r="BK232" i="2"/>
  <c r="J229" i="2"/>
  <c r="J228" i="2"/>
  <c r="J222" i="2"/>
  <c r="J221" i="2"/>
  <c r="BK220" i="2"/>
  <c r="J218" i="2"/>
  <c r="BK217" i="2"/>
  <c r="BK216" i="2"/>
  <c r="J214" i="2"/>
  <c r="J213" i="2"/>
  <c r="BK212" i="2"/>
  <c r="BK210" i="2"/>
  <c r="BK208" i="2"/>
  <c r="J202" i="2"/>
  <c r="BK200" i="2"/>
  <c r="BK199" i="2"/>
  <c r="BK194" i="2"/>
  <c r="J193" i="2"/>
  <c r="J190" i="2"/>
  <c r="J189" i="2"/>
  <c r="BK184" i="2"/>
  <c r="J183" i="2"/>
  <c r="J182" i="2"/>
  <c r="BK181" i="2"/>
  <c r="BK176" i="2"/>
  <c r="J167" i="2"/>
  <c r="BK166" i="2"/>
  <c r="BK165" i="2"/>
  <c r="BK163" i="2"/>
  <c r="J161" i="2"/>
  <c r="BK158" i="2"/>
  <c r="J156" i="2"/>
  <c r="J155" i="2"/>
  <c r="BK153" i="2"/>
  <c r="BK150" i="2"/>
  <c r="J148" i="2"/>
  <c r="BK142" i="2"/>
  <c r="J140" i="2"/>
  <c r="J126" i="11"/>
  <c r="J123" i="11"/>
  <c r="J122" i="11"/>
  <c r="BK151" i="10"/>
  <c r="J148" i="10"/>
  <c r="BK146" i="10"/>
  <c r="J144" i="10"/>
  <c r="J142" i="10"/>
  <c r="J139" i="10"/>
  <c r="BK136" i="10"/>
  <c r="BK135" i="10"/>
  <c r="BK134" i="10"/>
  <c r="BK133" i="10"/>
  <c r="J131" i="10"/>
  <c r="BK129" i="10"/>
  <c r="J124" i="10"/>
  <c r="BK147" i="9"/>
  <c r="BK143" i="9"/>
  <c r="BK138" i="9"/>
  <c r="BK133" i="9"/>
  <c r="BK128" i="9"/>
  <c r="J138" i="8"/>
  <c r="J136" i="8"/>
  <c r="J135" i="8"/>
  <c r="J133" i="8"/>
  <c r="BK130" i="8"/>
  <c r="J127" i="8"/>
  <c r="BK125" i="8"/>
  <c r="J164" i="7"/>
  <c r="J163" i="7"/>
  <c r="J158" i="7"/>
  <c r="BK156" i="7"/>
  <c r="J154" i="7"/>
  <c r="BK153" i="7"/>
  <c r="J150" i="7"/>
  <c r="J149" i="7"/>
  <c r="BK147" i="7"/>
  <c r="BK144" i="7"/>
  <c r="J142" i="7"/>
  <c r="J141" i="7"/>
  <c r="J140" i="7"/>
  <c r="BK139" i="7"/>
  <c r="BK137" i="7"/>
  <c r="BK136" i="7"/>
  <c r="J133" i="7"/>
  <c r="BK130" i="7"/>
  <c r="BK127" i="7"/>
  <c r="BK134" i="6"/>
  <c r="BK133" i="6"/>
  <c r="J129" i="6"/>
  <c r="J128" i="6"/>
  <c r="J127" i="6"/>
  <c r="BK126" i="6"/>
  <c r="J125" i="6"/>
  <c r="BK124" i="6"/>
  <c r="BK122" i="6"/>
  <c r="J184" i="5"/>
  <c r="J183" i="5"/>
  <c r="BK181" i="5"/>
  <c r="BK180" i="5"/>
  <c r="J179" i="5"/>
  <c r="J178" i="5"/>
  <c r="BK173" i="5"/>
  <c r="BK172" i="5"/>
  <c r="J169" i="5"/>
  <c r="J168" i="5"/>
  <c r="J163" i="5"/>
  <c r="BK161" i="5"/>
  <c r="J158" i="5"/>
  <c r="J147" i="5"/>
  <c r="BK145" i="5"/>
  <c r="BK144" i="5"/>
  <c r="J143" i="5"/>
  <c r="BK138" i="5"/>
  <c r="BK136" i="5"/>
  <c r="J135" i="5"/>
  <c r="BK133" i="5"/>
  <c r="BK129" i="5"/>
  <c r="J125" i="5"/>
  <c r="BK212" i="4"/>
  <c r="J210" i="4"/>
  <c r="J203" i="4"/>
  <c r="BK202" i="4"/>
  <c r="J201" i="4"/>
  <c r="J194" i="4"/>
  <c r="BK190" i="4"/>
  <c r="BK189" i="4"/>
  <c r="BK187" i="4"/>
  <c r="J185" i="4"/>
  <c r="BK182" i="4"/>
  <c r="BK181" i="4"/>
  <c r="J178" i="4"/>
  <c r="BK171" i="4"/>
  <c r="BK168" i="4"/>
  <c r="BK167" i="4"/>
  <c r="J165" i="4"/>
  <c r="J163" i="4"/>
  <c r="BK162" i="4"/>
  <c r="J158" i="4"/>
  <c r="J155" i="4"/>
  <c r="BK152" i="4"/>
  <c r="J149" i="4"/>
  <c r="BK147" i="4"/>
  <c r="BK146" i="4"/>
  <c r="J146" i="4"/>
  <c r="BK144" i="4"/>
  <c r="BK139" i="4"/>
  <c r="J138" i="4"/>
  <c r="J135" i="4"/>
  <c r="BK128" i="4"/>
  <c r="BK126" i="4"/>
  <c r="BK223" i="3"/>
  <c r="J220" i="3"/>
  <c r="J216" i="3"/>
  <c r="J215" i="3"/>
  <c r="BK212" i="3"/>
  <c r="BK209" i="3"/>
  <c r="J207" i="3"/>
  <c r="J205" i="3"/>
  <c r="BK204" i="3"/>
  <c r="J203" i="3"/>
  <c r="BK202" i="3"/>
  <c r="BK200" i="3"/>
  <c r="BK199" i="3"/>
  <c r="J197" i="3"/>
  <c r="BK196" i="3"/>
  <c r="J194" i="3"/>
  <c r="J189" i="3"/>
  <c r="J188" i="3"/>
  <c r="J187" i="3"/>
  <c r="J186" i="3"/>
  <c r="J184" i="3"/>
  <c r="BK181" i="3"/>
  <c r="BK179" i="3"/>
  <c r="J178" i="3"/>
  <c r="J177" i="3"/>
  <c r="BK176" i="3"/>
  <c r="BK174" i="3"/>
  <c r="BK172" i="3"/>
  <c r="J170" i="3"/>
  <c r="BK167" i="3"/>
  <c r="BK160" i="3"/>
  <c r="BK159" i="3"/>
  <c r="J156" i="3"/>
  <c r="BK155" i="3"/>
  <c r="J153" i="3"/>
  <c r="BK150" i="3"/>
  <c r="BK140" i="3"/>
  <c r="J138" i="3"/>
  <c r="BK137" i="3"/>
  <c r="BK136" i="3"/>
  <c r="BK134" i="3"/>
  <c r="J129" i="3"/>
  <c r="BK128" i="3"/>
  <c r="BK297" i="2"/>
  <c r="J297" i="2"/>
  <c r="BK296" i="2"/>
  <c r="J295" i="2"/>
  <c r="J293" i="2"/>
  <c r="BK291" i="2"/>
  <c r="BK286" i="2"/>
  <c r="J279" i="2"/>
  <c r="BK278" i="2"/>
  <c r="J274" i="2"/>
  <c r="BK272" i="2"/>
  <c r="BK270" i="2"/>
  <c r="J268" i="2"/>
  <c r="J266" i="2"/>
  <c r="BK264" i="2"/>
  <c r="BK263" i="2"/>
  <c r="BK262" i="2"/>
  <c r="BK260" i="2"/>
  <c r="J258" i="2"/>
  <c r="J257" i="2"/>
  <c r="J255" i="2"/>
  <c r="BK251" i="2"/>
  <c r="BK249" i="2"/>
  <c r="J247" i="2"/>
  <c r="BK242" i="2"/>
  <c r="J239" i="2"/>
  <c r="BK237" i="2"/>
  <c r="J232" i="2"/>
  <c r="BK229" i="2"/>
  <c r="BK228" i="2"/>
  <c r="BK226" i="2"/>
  <c r="J224" i="2"/>
  <c r="J223" i="2"/>
  <c r="J220" i="2"/>
  <c r="J216" i="2"/>
  <c r="BK213" i="2"/>
  <c r="J212" i="2"/>
  <c r="J211" i="2"/>
  <c r="J208" i="2"/>
  <c r="BK205" i="2"/>
  <c r="J203" i="2"/>
  <c r="BK201" i="2"/>
  <c r="J200" i="2"/>
  <c r="J198" i="2"/>
  <c r="J196" i="2"/>
  <c r="BK192" i="2"/>
  <c r="BK191" i="2"/>
  <c r="BK190" i="2"/>
  <c r="BK187" i="2"/>
  <c r="J186" i="2"/>
  <c r="J185" i="2"/>
  <c r="J184" i="2"/>
  <c r="J178" i="2"/>
  <c r="J177" i="2"/>
  <c r="J176" i="2"/>
  <c r="BK173" i="2"/>
  <c r="BK172" i="2"/>
  <c r="BK169" i="2"/>
  <c r="BK168" i="2"/>
  <c r="J164" i="2"/>
  <c r="BK162" i="2"/>
  <c r="BK161" i="2"/>
  <c r="BK159" i="2"/>
  <c r="BK156" i="2"/>
  <c r="BK154" i="2"/>
  <c r="J150" i="2"/>
  <c r="BK149" i="2"/>
  <c r="BK145" i="2"/>
  <c r="J144" i="2"/>
  <c r="BK139" i="2"/>
  <c r="BK126" i="11"/>
  <c r="J125" i="11"/>
  <c r="J124" i="11"/>
  <c r="BK123" i="11"/>
  <c r="BK122" i="11"/>
  <c r="J119" i="11"/>
  <c r="J149" i="10"/>
  <c r="J147" i="10"/>
  <c r="J146" i="10"/>
  <c r="BK145" i="10"/>
  <c r="J141" i="10"/>
  <c r="BK139" i="10"/>
  <c r="J132" i="10"/>
  <c r="J130" i="10"/>
  <c r="J128" i="10"/>
  <c r="J144" i="9"/>
  <c r="J143" i="9"/>
  <c r="BK140" i="9"/>
  <c r="J139" i="9"/>
  <c r="J138" i="9"/>
  <c r="J137" i="9"/>
  <c r="BK134" i="9"/>
  <c r="J132" i="9"/>
  <c r="J131" i="9"/>
  <c r="BK130" i="9"/>
  <c r="J128" i="9"/>
  <c r="BK138" i="8"/>
  <c r="BK133" i="8"/>
  <c r="BK132" i="8"/>
  <c r="BK131" i="8"/>
  <c r="J128" i="8"/>
  <c r="BK127" i="8"/>
  <c r="BK124" i="8"/>
  <c r="J169" i="7"/>
  <c r="BK167" i="7"/>
  <c r="J165" i="7"/>
  <c r="J162" i="7"/>
  <c r="J161" i="7"/>
  <c r="J160" i="7"/>
  <c r="J159" i="7"/>
  <c r="BK157" i="7"/>
  <c r="BK154" i="7"/>
  <c r="J153" i="7"/>
  <c r="BK150" i="7"/>
  <c r="J147" i="7"/>
  <c r="BK146" i="7"/>
  <c r="J144" i="7"/>
  <c r="BK142" i="7"/>
  <c r="J134" i="7"/>
  <c r="BK133" i="7"/>
  <c r="BK132" i="7"/>
  <c r="BK129" i="7"/>
  <c r="BK128" i="7"/>
  <c r="J126" i="7"/>
  <c r="J130" i="6"/>
  <c r="BK129" i="6"/>
  <c r="J126" i="6"/>
  <c r="J124" i="6"/>
  <c r="J123" i="6"/>
  <c r="J122" i="6"/>
  <c r="J121" i="6"/>
  <c r="BK176" i="5"/>
  <c r="BK175" i="5"/>
  <c r="BK174" i="5"/>
  <c r="BK171" i="5"/>
  <c r="BK170" i="5"/>
  <c r="J167" i="5"/>
  <c r="BK164" i="5"/>
  <c r="J162" i="5"/>
  <c r="J161" i="5"/>
  <c r="J155" i="5"/>
  <c r="J151" i="5"/>
  <c r="BK150" i="5"/>
  <c r="BK149" i="5"/>
  <c r="J145" i="5"/>
  <c r="BK141" i="5"/>
  <c r="BK139" i="5"/>
  <c r="BK137" i="5"/>
  <c r="BK134" i="5"/>
  <c r="BK130" i="5"/>
  <c r="J127" i="5"/>
  <c r="J126" i="5"/>
  <c r="BK123" i="5"/>
  <c r="J122" i="5"/>
  <c r="J214" i="4"/>
  <c r="J213" i="4"/>
  <c r="J212" i="4"/>
  <c r="J209" i="4"/>
  <c r="BK208" i="4"/>
  <c r="J207" i="4"/>
  <c r="BK205" i="4"/>
  <c r="J204" i="4"/>
  <c r="J197" i="4"/>
  <c r="J195" i="4"/>
  <c r="BK193" i="4"/>
  <c r="BK192" i="4"/>
  <c r="J191" i="4"/>
  <c r="J189" i="4"/>
  <c r="BK188" i="4"/>
  <c r="J182" i="4"/>
  <c r="J181" i="4"/>
  <c r="J179" i="4"/>
  <c r="J176" i="4"/>
  <c r="J175" i="4"/>
  <c r="J172" i="4"/>
  <c r="BK166" i="4"/>
  <c r="BK164" i="4"/>
  <c r="J160" i="4"/>
  <c r="J157" i="4"/>
  <c r="BK150" i="4"/>
  <c r="BK149" i="4"/>
  <c r="J145" i="4"/>
  <c r="BK143" i="4"/>
  <c r="BK142" i="4"/>
  <c r="BK141" i="4"/>
  <c r="J140" i="4"/>
  <c r="J139" i="4"/>
  <c r="BK138" i="4"/>
  <c r="BK136" i="4"/>
  <c r="BK134" i="4"/>
  <c r="BK131" i="4"/>
  <c r="BK130" i="4"/>
  <c r="J225" i="3"/>
  <c r="BK222" i="3"/>
  <c r="J221" i="3"/>
  <c r="BK220" i="3"/>
  <c r="J219" i="3"/>
  <c r="J218" i="3"/>
  <c r="BK216" i="3"/>
  <c r="BK214" i="3"/>
  <c r="BK211" i="3"/>
  <c r="BK210" i="3"/>
  <c r="J209" i="3"/>
  <c r="BK206" i="3"/>
  <c r="BK203" i="3"/>
  <c r="J202" i="3"/>
  <c r="J200" i="3"/>
  <c r="J198" i="3"/>
  <c r="BK197" i="3"/>
  <c r="J195" i="3"/>
  <c r="J193" i="3"/>
  <c r="BK191" i="3"/>
  <c r="J190" i="3"/>
  <c r="BK188" i="3"/>
  <c r="BK185" i="3"/>
  <c r="J183" i="3"/>
  <c r="J180" i="3"/>
  <c r="J179" i="3"/>
  <c r="BK178" i="3"/>
  <c r="BK177" i="3"/>
  <c r="J176" i="3"/>
  <c r="J175" i="3"/>
  <c r="J174" i="3"/>
  <c r="BK171" i="3"/>
  <c r="BK169" i="3"/>
  <c r="J167" i="3"/>
  <c r="J166" i="3"/>
  <c r="BK165" i="3"/>
  <c r="J163" i="3"/>
  <c r="BK162" i="3"/>
  <c r="J161" i="3"/>
  <c r="J159" i="3"/>
  <c r="BK157" i="3"/>
  <c r="BK154" i="3"/>
  <c r="BK153" i="3"/>
  <c r="BK152" i="3"/>
  <c r="BK149" i="3"/>
  <c r="BK147" i="3"/>
  <c r="J146" i="3"/>
  <c r="J145" i="3"/>
  <c r="J143" i="3"/>
  <c r="J142" i="3"/>
  <c r="J141" i="3"/>
  <c r="J139" i="3"/>
  <c r="J137" i="3"/>
  <c r="J133" i="3"/>
  <c r="J132" i="3"/>
  <c r="BK127" i="3"/>
  <c r="J126" i="3"/>
  <c r="BK295" i="2"/>
  <c r="J292" i="2"/>
  <c r="J290" i="2"/>
  <c r="BK287" i="2"/>
  <c r="J283" i="2"/>
  <c r="BK280" i="2"/>
  <c r="BK279" i="2"/>
  <c r="BK275" i="2"/>
  <c r="J271" i="2"/>
  <c r="J267" i="2"/>
  <c r="J265" i="2"/>
  <c r="J264" i="2"/>
  <c r="J263" i="2"/>
  <c r="J262" i="2"/>
  <c r="J261" i="2"/>
  <c r="BK259" i="2"/>
  <c r="BK256" i="2"/>
  <c r="BK255" i="2"/>
  <c r="J254" i="2"/>
  <c r="J253" i="2"/>
  <c r="BK252" i="2"/>
  <c r="J248" i="2"/>
  <c r="BK247" i="2"/>
  <c r="J246" i="2"/>
  <c r="BK244" i="2"/>
  <c r="J242" i="2"/>
  <c r="J238" i="2"/>
  <c r="BK236" i="2"/>
  <c r="J235" i="2"/>
  <c r="J231" i="2"/>
  <c r="J226" i="2"/>
  <c r="BK225" i="2"/>
  <c r="BK222" i="2"/>
  <c r="BK221" i="2"/>
  <c r="J210" i="2"/>
  <c r="BK209" i="2"/>
  <c r="BK207" i="2"/>
  <c r="BK206" i="2"/>
  <c r="BK204" i="2"/>
  <c r="J201" i="2"/>
  <c r="BK198" i="2"/>
  <c r="BK196" i="2"/>
  <c r="BK193" i="2"/>
  <c r="J192" i="2"/>
  <c r="J187" i="2"/>
  <c r="BK186" i="2"/>
  <c r="BK183" i="2"/>
  <c r="J180" i="2"/>
  <c r="J179" i="2"/>
  <c r="BK178" i="2"/>
  <c r="J175" i="2"/>
  <c r="J173" i="2"/>
  <c r="J171" i="2"/>
  <c r="BK170" i="2"/>
  <c r="J165" i="2"/>
  <c r="J162" i="2"/>
  <c r="J159" i="2"/>
  <c r="J158" i="2"/>
  <c r="BK157" i="2"/>
  <c r="BK155" i="2"/>
  <c r="J153" i="2"/>
  <c r="J152" i="2"/>
  <c r="BK148" i="2"/>
  <c r="BK147" i="2"/>
  <c r="BK146" i="2"/>
  <c r="J145" i="2"/>
  <c r="BK144" i="2"/>
  <c r="BK141" i="2"/>
  <c r="BK140" i="2"/>
  <c r="J139" i="2"/>
  <c r="AS94" i="1"/>
  <c r="BK124" i="11"/>
  <c r="J120" i="11"/>
  <c r="J151" i="10"/>
  <c r="BK147" i="10"/>
  <c r="J145" i="10"/>
  <c r="J143" i="10"/>
  <c r="BK142" i="10"/>
  <c r="BK137" i="10"/>
  <c r="J135" i="10"/>
  <c r="J134" i="10"/>
  <c r="J133" i="10"/>
  <c r="BK132" i="10"/>
  <c r="BK130" i="10"/>
  <c r="J125" i="10"/>
  <c r="J145" i="9"/>
  <c r="BK144" i="9"/>
  <c r="BK142" i="9"/>
  <c r="BK141" i="9"/>
  <c r="J134" i="9"/>
  <c r="BK132" i="9"/>
  <c r="J130" i="9"/>
  <c r="J129" i="9"/>
  <c r="BK136" i="8"/>
  <c r="J131" i="8"/>
  <c r="J130" i="8"/>
  <c r="BK128" i="8"/>
  <c r="J126" i="8"/>
  <c r="J125" i="8"/>
  <c r="J124" i="8"/>
  <c r="J166" i="7"/>
  <c r="BK165" i="7"/>
  <c r="BK163" i="7"/>
  <c r="BK162" i="7"/>
  <c r="BK160" i="7"/>
  <c r="J157" i="7"/>
  <c r="BK155" i="7"/>
  <c r="J151" i="7"/>
  <c r="J148" i="7"/>
  <c r="BK143" i="7"/>
  <c r="BK140" i="7"/>
  <c r="J136" i="7"/>
  <c r="J132" i="7"/>
  <c r="BK131" i="7"/>
  <c r="J130" i="7"/>
  <c r="J129" i="7"/>
  <c r="J128" i="7"/>
  <c r="J127" i="7"/>
  <c r="BK126" i="7"/>
  <c r="BK136" i="6"/>
  <c r="J134" i="6"/>
  <c r="J133" i="6"/>
  <c r="BK131" i="6"/>
  <c r="BK130" i="6"/>
  <c r="BK125" i="6"/>
  <c r="BK123" i="6"/>
  <c r="BK121" i="6"/>
  <c r="BK185" i="5"/>
  <c r="J182" i="5"/>
  <c r="J180" i="5"/>
  <c r="BK178" i="5"/>
  <c r="J177" i="5"/>
  <c r="J176" i="5"/>
  <c r="J172" i="5"/>
  <c r="J171" i="5"/>
  <c r="J170" i="5"/>
  <c r="BK169" i="5"/>
  <c r="BK168" i="5"/>
  <c r="BK167" i="5"/>
  <c r="BK166" i="5"/>
  <c r="J165" i="5"/>
  <c r="J164" i="5"/>
  <c r="BK163" i="5"/>
  <c r="BK162" i="5"/>
  <c r="BK160" i="5"/>
  <c r="BK158" i="5"/>
  <c r="J157" i="5"/>
  <c r="J156" i="5"/>
  <c r="BK154" i="5"/>
  <c r="J153" i="5"/>
  <c r="J152" i="5"/>
  <c r="BK151" i="5"/>
  <c r="J150" i="5"/>
  <c r="J148" i="5"/>
  <c r="J146" i="5"/>
  <c r="J144" i="5"/>
  <c r="J140" i="5"/>
  <c r="J138" i="5"/>
  <c r="J136" i="5"/>
  <c r="BK135" i="5"/>
  <c r="J134" i="5"/>
  <c r="J133" i="5"/>
  <c r="J132" i="5"/>
  <c r="J131" i="5"/>
  <c r="J129" i="5"/>
  <c r="BK127" i="5"/>
  <c r="BK125" i="5"/>
  <c r="J124" i="5"/>
  <c r="J123" i="5"/>
  <c r="BK122" i="5"/>
  <c r="BK213" i="4"/>
  <c r="BK211" i="4"/>
  <c r="BK210" i="4"/>
  <c r="BK209" i="4"/>
  <c r="J208" i="4"/>
  <c r="BK207" i="4"/>
  <c r="J206" i="4"/>
  <c r="J205" i="4"/>
  <c r="BK203" i="4"/>
  <c r="BK199" i="4"/>
  <c r="BK198" i="4"/>
  <c r="BK196" i="4"/>
  <c r="BK195" i="4"/>
  <c r="J193" i="4"/>
  <c r="BK191" i="4"/>
  <c r="J187" i="4"/>
  <c r="J186" i="4"/>
  <c r="J184" i="4"/>
  <c r="J183" i="4"/>
  <c r="J180" i="4"/>
  <c r="BK176" i="4"/>
  <c r="BK174" i="4"/>
  <c r="BK173" i="4"/>
  <c r="J171" i="4"/>
  <c r="J169" i="4"/>
  <c r="J168" i="4"/>
  <c r="BK165" i="4"/>
  <c r="BK163" i="4"/>
  <c r="J162" i="4"/>
  <c r="BK160" i="4"/>
  <c r="J159" i="4"/>
  <c r="BK158" i="4"/>
  <c r="BK157" i="4"/>
  <c r="J153" i="4"/>
  <c r="BK151" i="4"/>
  <c r="BK148" i="4"/>
  <c r="BK145" i="4"/>
  <c r="J142" i="4"/>
  <c r="J141" i="4"/>
  <c r="BK140" i="4"/>
  <c r="BK137" i="4"/>
  <c r="BK135" i="4"/>
  <c r="J133" i="4"/>
  <c r="J131" i="4"/>
  <c r="BK129" i="4"/>
  <c r="J128" i="4"/>
  <c r="BK127" i="4"/>
  <c r="J126" i="4"/>
  <c r="BK225" i="3"/>
  <c r="BK221" i="3"/>
  <c r="BK218" i="3"/>
  <c r="J217" i="3"/>
  <c r="BK215" i="3"/>
  <c r="J211" i="3"/>
  <c r="J210" i="3"/>
  <c r="J208" i="3"/>
  <c r="BK207" i="3"/>
  <c r="BK205" i="3"/>
  <c r="J204" i="3"/>
  <c r="J201" i="3"/>
  <c r="J199" i="3"/>
  <c r="BK198" i="3"/>
  <c r="J196" i="3"/>
  <c r="BK195" i="3"/>
  <c r="BK194" i="3"/>
  <c r="BK192" i="3"/>
  <c r="BK189" i="3"/>
  <c r="BK183" i="3"/>
  <c r="BK182" i="3"/>
  <c r="J181" i="3"/>
  <c r="BK180" i="3"/>
  <c r="BK175" i="3"/>
  <c r="J173" i="3"/>
  <c r="J172" i="3"/>
  <c r="J169" i="3"/>
  <c r="BK168" i="3"/>
  <c r="J165" i="3"/>
  <c r="J164" i="3"/>
  <c r="BK163" i="3"/>
  <c r="J162" i="3"/>
  <c r="J160" i="3"/>
  <c r="BK158" i="3"/>
  <c r="J157" i="3"/>
  <c r="J155" i="3"/>
  <c r="J151" i="3"/>
  <c r="J150" i="3"/>
  <c r="J149" i="3"/>
  <c r="J148" i="3"/>
  <c r="BK145" i="3"/>
  <c r="BK144" i="3"/>
  <c r="BK141" i="3"/>
  <c r="BK138" i="3"/>
  <c r="BK135" i="3"/>
  <c r="BK133" i="3"/>
  <c r="J128" i="3"/>
  <c r="J127" i="3"/>
  <c r="BK126" i="3"/>
  <c r="BK125" i="3"/>
  <c r="J296" i="2"/>
  <c r="J291" i="2"/>
  <c r="J289" i="2"/>
  <c r="J287" i="2"/>
  <c r="J286" i="2"/>
  <c r="BK285" i="2"/>
  <c r="BK282" i="2"/>
  <c r="BK281" i="2"/>
  <c r="J280" i="2"/>
  <c r="J278" i="2"/>
  <c r="BK276" i="2"/>
  <c r="BK267" i="2"/>
  <c r="BK265" i="2"/>
  <c r="J259" i="2"/>
  <c r="BK257" i="2"/>
  <c r="BK254" i="2"/>
  <c r="J251" i="2"/>
  <c r="J250" i="2"/>
  <c r="BK248" i="2"/>
  <c r="BK246" i="2"/>
  <c r="J245" i="2"/>
  <c r="J241" i="2"/>
  <c r="BK239" i="2"/>
  <c r="BK238" i="2"/>
  <c r="J237" i="2"/>
  <c r="J236" i="2"/>
  <c r="BK233" i="2"/>
  <c r="BK231" i="2"/>
  <c r="J225" i="2"/>
  <c r="BK224" i="2"/>
  <c r="BK223" i="2"/>
  <c r="BK218" i="2"/>
  <c r="J217" i="2"/>
  <c r="BK214" i="2"/>
  <c r="BK211" i="2"/>
  <c r="J209" i="2"/>
  <c r="J207" i="2"/>
  <c r="J206" i="2"/>
  <c r="J205" i="2"/>
  <c r="J204" i="2"/>
  <c r="BK203" i="2"/>
  <c r="BK202" i="2"/>
  <c r="J199" i="2"/>
  <c r="J194" i="2"/>
  <c r="J191" i="2"/>
  <c r="BK189" i="2"/>
  <c r="BK185" i="2"/>
  <c r="BK182" i="2"/>
  <c r="J181" i="2"/>
  <c r="BK180" i="2"/>
  <c r="BK179" i="2"/>
  <c r="BK177" i="2"/>
  <c r="BK175" i="2"/>
  <c r="J172" i="2"/>
  <c r="BK171" i="2"/>
  <c r="J170" i="2"/>
  <c r="J169" i="2"/>
  <c r="J168" i="2"/>
  <c r="BK167" i="2"/>
  <c r="J166" i="2"/>
  <c r="BK164" i="2"/>
  <c r="J163" i="2"/>
  <c r="J157" i="2"/>
  <c r="J154" i="2"/>
  <c r="BK152" i="2"/>
  <c r="J149" i="2"/>
  <c r="J147" i="2"/>
  <c r="J146" i="2"/>
  <c r="J142" i="2"/>
  <c r="J141" i="2"/>
  <c r="R138" i="2" l="1"/>
  <c r="T143" i="2"/>
  <c r="BK160" i="2"/>
  <c r="J160" i="2"/>
  <c r="J100" i="2" s="1"/>
  <c r="R160" i="2"/>
  <c r="P174" i="2"/>
  <c r="BK188" i="2"/>
  <c r="J188" i="2" s="1"/>
  <c r="J102" i="2" s="1"/>
  <c r="R188" i="2"/>
  <c r="R197" i="2"/>
  <c r="P215" i="2"/>
  <c r="P219" i="2"/>
  <c r="BK230" i="2"/>
  <c r="J230" i="2" s="1"/>
  <c r="J108" i="2" s="1"/>
  <c r="R230" i="2"/>
  <c r="P234" i="2"/>
  <c r="P240" i="2"/>
  <c r="P243" i="2"/>
  <c r="BK273" i="2"/>
  <c r="J273" i="2"/>
  <c r="J113" i="2"/>
  <c r="P273" i="2"/>
  <c r="BK284" i="2"/>
  <c r="J284" i="2"/>
  <c r="J115" i="2"/>
  <c r="BK288" i="2"/>
  <c r="J288" i="2" s="1"/>
  <c r="J116" i="2" s="1"/>
  <c r="BK294" i="2"/>
  <c r="J294" i="2" s="1"/>
  <c r="J117" i="2" s="1"/>
  <c r="P124" i="3"/>
  <c r="P123" i="3" s="1"/>
  <c r="R131" i="3"/>
  <c r="T213" i="3"/>
  <c r="R125" i="4"/>
  <c r="P132" i="4"/>
  <c r="T156" i="4"/>
  <c r="T161" i="4"/>
  <c r="R170" i="4"/>
  <c r="P177" i="4"/>
  <c r="P200" i="4"/>
  <c r="BK128" i="5"/>
  <c r="J128" i="5" s="1"/>
  <c r="J98" i="5" s="1"/>
  <c r="BK142" i="5"/>
  <c r="J142" i="5" s="1"/>
  <c r="J99" i="5" s="1"/>
  <c r="T159" i="5"/>
  <c r="R120" i="6"/>
  <c r="BK132" i="6"/>
  <c r="J132" i="6"/>
  <c r="J98" i="6"/>
  <c r="BK125" i="7"/>
  <c r="BK135" i="7"/>
  <c r="J135" i="7"/>
  <c r="J99" i="7"/>
  <c r="T135" i="7"/>
  <c r="T138" i="7"/>
  <c r="R145" i="7"/>
  <c r="P152" i="7"/>
  <c r="BK129" i="8"/>
  <c r="J129" i="8" s="1"/>
  <c r="J99" i="8" s="1"/>
  <c r="BK134" i="8"/>
  <c r="J134" i="8" s="1"/>
  <c r="J100" i="8" s="1"/>
  <c r="BK127" i="9"/>
  <c r="P136" i="9"/>
  <c r="P123" i="10"/>
  <c r="T127" i="10"/>
  <c r="R140" i="10"/>
  <c r="P118" i="11"/>
  <c r="P117" i="11" s="1"/>
  <c r="AU104" i="1" s="1"/>
  <c r="P138" i="2"/>
  <c r="P143" i="2"/>
  <c r="P151" i="2"/>
  <c r="T151" i="2"/>
  <c r="T160" i="2"/>
  <c r="T174" i="2"/>
  <c r="BK197" i="2"/>
  <c r="J197" i="2" s="1"/>
  <c r="J104" i="2" s="1"/>
  <c r="BK215" i="2"/>
  <c r="J215" i="2" s="1"/>
  <c r="J105" i="2" s="1"/>
  <c r="T215" i="2"/>
  <c r="T219" i="2"/>
  <c r="T227" i="2"/>
  <c r="BK234" i="2"/>
  <c r="J234" i="2" s="1"/>
  <c r="J109" i="2" s="1"/>
  <c r="R234" i="2"/>
  <c r="BK243" i="2"/>
  <c r="J243" i="2" s="1"/>
  <c r="J111" i="2" s="1"/>
  <c r="BK269" i="2"/>
  <c r="J269" i="2" s="1"/>
  <c r="J112" i="2" s="1"/>
  <c r="T269" i="2"/>
  <c r="R273" i="2"/>
  <c r="P277" i="2"/>
  <c r="P284" i="2"/>
  <c r="R288" i="2"/>
  <c r="P294" i="2"/>
  <c r="R124" i="3"/>
  <c r="R123" i="3"/>
  <c r="P131" i="3"/>
  <c r="BK213" i="3"/>
  <c r="J213" i="3" s="1"/>
  <c r="J101" i="3" s="1"/>
  <c r="BK125" i="4"/>
  <c r="J125" i="4" s="1"/>
  <c r="J97" i="4" s="1"/>
  <c r="T125" i="4"/>
  <c r="T132" i="4"/>
  <c r="R156" i="4"/>
  <c r="BK170" i="4"/>
  <c r="J170" i="4"/>
  <c r="J102" i="4"/>
  <c r="T170" i="4"/>
  <c r="T177" i="4"/>
  <c r="R200" i="4"/>
  <c r="T121" i="5"/>
  <c r="T128" i="5"/>
  <c r="R142" i="5"/>
  <c r="P159" i="5"/>
  <c r="T120" i="6"/>
  <c r="R132" i="6"/>
  <c r="P125" i="7"/>
  <c r="R135" i="7"/>
  <c r="BK145" i="7"/>
  <c r="J145" i="7" s="1"/>
  <c r="J101" i="7" s="1"/>
  <c r="R152" i="7"/>
  <c r="R123" i="8"/>
  <c r="T129" i="8"/>
  <c r="T134" i="8"/>
  <c r="R127" i="9"/>
  <c r="BK136" i="9"/>
  <c r="J136" i="9" s="1"/>
  <c r="J102" i="9" s="1"/>
  <c r="BK123" i="10"/>
  <c r="J123" i="10"/>
  <c r="J97" i="10" s="1"/>
  <c r="R123" i="10"/>
  <c r="BK127" i="10"/>
  <c r="J127" i="10"/>
  <c r="J99" i="10" s="1"/>
  <c r="BK140" i="10"/>
  <c r="J140" i="10" s="1"/>
  <c r="J101" i="10" s="1"/>
  <c r="R118" i="11"/>
  <c r="R117" i="11" s="1"/>
  <c r="BK138" i="2"/>
  <c r="J138" i="2" s="1"/>
  <c r="J97" i="2" s="1"/>
  <c r="BK143" i="2"/>
  <c r="J143" i="2"/>
  <c r="J98" i="2"/>
  <c r="BK151" i="2"/>
  <c r="J151" i="2" s="1"/>
  <c r="J99" i="2" s="1"/>
  <c r="R151" i="2"/>
  <c r="P188" i="2"/>
  <c r="P197" i="2"/>
  <c r="BK219" i="2"/>
  <c r="J219" i="2"/>
  <c r="J106" i="2" s="1"/>
  <c r="BK227" i="2"/>
  <c r="J227" i="2"/>
  <c r="J107" i="2" s="1"/>
  <c r="R227" i="2"/>
  <c r="T230" i="2"/>
  <c r="T234" i="2"/>
  <c r="T240" i="2"/>
  <c r="T243" i="2"/>
  <c r="R269" i="2"/>
  <c r="BK277" i="2"/>
  <c r="J277" i="2" s="1"/>
  <c r="J114" i="2" s="1"/>
  <c r="R277" i="2"/>
  <c r="T284" i="2"/>
  <c r="T288" i="2"/>
  <c r="T294" i="2"/>
  <c r="BK124" i="3"/>
  <c r="J124" i="3"/>
  <c r="J98" i="3"/>
  <c r="BK131" i="3"/>
  <c r="J131" i="3" s="1"/>
  <c r="J100" i="3" s="1"/>
  <c r="P213" i="3"/>
  <c r="P125" i="4"/>
  <c r="R132" i="4"/>
  <c r="P156" i="4"/>
  <c r="P161" i="4"/>
  <c r="BK177" i="4"/>
  <c r="J177" i="4" s="1"/>
  <c r="J103" i="4" s="1"/>
  <c r="BK200" i="4"/>
  <c r="J200" i="4" s="1"/>
  <c r="J104" i="4" s="1"/>
  <c r="P121" i="5"/>
  <c r="P128" i="5"/>
  <c r="P142" i="5"/>
  <c r="BK159" i="5"/>
  <c r="J159" i="5" s="1"/>
  <c r="J100" i="5" s="1"/>
  <c r="P120" i="6"/>
  <c r="P132" i="6"/>
  <c r="R125" i="7"/>
  <c r="BK138" i="7"/>
  <c r="J138" i="7" s="1"/>
  <c r="J100" i="7" s="1"/>
  <c r="R138" i="7"/>
  <c r="P145" i="7"/>
  <c r="BK152" i="7"/>
  <c r="J152" i="7" s="1"/>
  <c r="J102" i="7" s="1"/>
  <c r="BK123" i="8"/>
  <c r="T123" i="8"/>
  <c r="R129" i="8"/>
  <c r="R134" i="8"/>
  <c r="T127" i="9"/>
  <c r="T136" i="9"/>
  <c r="T123" i="10"/>
  <c r="R127" i="10"/>
  <c r="R126" i="10" s="1"/>
  <c r="T140" i="10"/>
  <c r="BK118" i="11"/>
  <c r="J118" i="11" s="1"/>
  <c r="J97" i="11" s="1"/>
  <c r="T138" i="2"/>
  <c r="R143" i="2"/>
  <c r="P160" i="2"/>
  <c r="BK174" i="2"/>
  <c r="J174" i="2"/>
  <c r="J101" i="2" s="1"/>
  <c r="R174" i="2"/>
  <c r="T188" i="2"/>
  <c r="T197" i="2"/>
  <c r="R215" i="2"/>
  <c r="R219" i="2"/>
  <c r="P227" i="2"/>
  <c r="P230" i="2"/>
  <c r="BK240" i="2"/>
  <c r="J240" i="2" s="1"/>
  <c r="J110" i="2" s="1"/>
  <c r="R240" i="2"/>
  <c r="R243" i="2"/>
  <c r="P269" i="2"/>
  <c r="T273" i="2"/>
  <c r="T277" i="2"/>
  <c r="R284" i="2"/>
  <c r="P288" i="2"/>
  <c r="R294" i="2"/>
  <c r="T124" i="3"/>
  <c r="T123" i="3"/>
  <c r="T131" i="3"/>
  <c r="T130" i="3" s="1"/>
  <c r="R213" i="3"/>
  <c r="BK132" i="4"/>
  <c r="J132" i="4" s="1"/>
  <c r="J98" i="4" s="1"/>
  <c r="BK156" i="4"/>
  <c r="J156" i="4"/>
  <c r="J100" i="4" s="1"/>
  <c r="BK161" i="4"/>
  <c r="J161" i="4" s="1"/>
  <c r="J101" i="4" s="1"/>
  <c r="R161" i="4"/>
  <c r="P170" i="4"/>
  <c r="R177" i="4"/>
  <c r="T200" i="4"/>
  <c r="BK121" i="5"/>
  <c r="J121" i="5" s="1"/>
  <c r="J97" i="5" s="1"/>
  <c r="R121" i="5"/>
  <c r="R128" i="5"/>
  <c r="T142" i="5"/>
  <c r="R159" i="5"/>
  <c r="BK120" i="6"/>
  <c r="J120" i="6" s="1"/>
  <c r="J97" i="6" s="1"/>
  <c r="T132" i="6"/>
  <c r="T125" i="7"/>
  <c r="P135" i="7"/>
  <c r="P138" i="7"/>
  <c r="T145" i="7"/>
  <c r="T152" i="7"/>
  <c r="P123" i="8"/>
  <c r="P129" i="8"/>
  <c r="P134" i="8"/>
  <c r="P127" i="9"/>
  <c r="R136" i="9"/>
  <c r="P127" i="10"/>
  <c r="P126" i="10" s="1"/>
  <c r="P140" i="10"/>
  <c r="T118" i="11"/>
  <c r="T117" i="11" s="1"/>
  <c r="F92" i="2"/>
  <c r="BF145" i="2"/>
  <c r="BF147" i="2"/>
  <c r="BF148" i="2"/>
  <c r="BF155" i="2"/>
  <c r="BF156" i="2"/>
  <c r="BF162" i="2"/>
  <c r="BF163" i="2"/>
  <c r="BF166" i="2"/>
  <c r="BF167" i="2"/>
  <c r="BF168" i="2"/>
  <c r="BF171" i="2"/>
  <c r="BF181" i="2"/>
  <c r="BF186" i="2"/>
  <c r="BF193" i="2"/>
  <c r="BF198" i="2"/>
  <c r="BF204" i="2"/>
  <c r="BF205" i="2"/>
  <c r="BF220" i="2"/>
  <c r="BF222" i="2"/>
  <c r="BF235" i="2"/>
  <c r="BF236" i="2"/>
  <c r="BF244" i="2"/>
  <c r="BF245" i="2"/>
  <c r="BF249" i="2"/>
  <c r="BF250" i="2"/>
  <c r="BF266" i="2"/>
  <c r="BF276" i="2"/>
  <c r="BF278" i="2"/>
  <c r="BF285" i="2"/>
  <c r="BF286" i="2"/>
  <c r="BF287" i="2"/>
  <c r="BF290" i="2"/>
  <c r="J89" i="3"/>
  <c r="E112" i="3"/>
  <c r="F119" i="3"/>
  <c r="BF126" i="3"/>
  <c r="BF127" i="3"/>
  <c r="BF134" i="3"/>
  <c r="BF135" i="3"/>
  <c r="BF136" i="3"/>
  <c r="BF139" i="3"/>
  <c r="BF140" i="3"/>
  <c r="BF142" i="3"/>
  <c r="BF143" i="3"/>
  <c r="BF147" i="3"/>
  <c r="BF148" i="3"/>
  <c r="BF149" i="3"/>
  <c r="BF150" i="3"/>
  <c r="BF161" i="3"/>
  <c r="BF163" i="3"/>
  <c r="BF164" i="3"/>
  <c r="BF172" i="3"/>
  <c r="BF173" i="3"/>
  <c r="BF180" i="3"/>
  <c r="BF181" i="3"/>
  <c r="BF186" i="3"/>
  <c r="BF193" i="3"/>
  <c r="BF194" i="3"/>
  <c r="BF195" i="3"/>
  <c r="BF197" i="3"/>
  <c r="BF201" i="3"/>
  <c r="BF203" i="3"/>
  <c r="BF209" i="3"/>
  <c r="BF214" i="3"/>
  <c r="BF216" i="3"/>
  <c r="BF130" i="4"/>
  <c r="BF131" i="4"/>
  <c r="BF141" i="4"/>
  <c r="BF143" i="4"/>
  <c r="BF145" i="4"/>
  <c r="BF152" i="4"/>
  <c r="BF157" i="4"/>
  <c r="BF158" i="4"/>
  <c r="BF159" i="4"/>
  <c r="BF160" i="4"/>
  <c r="BF168" i="4"/>
  <c r="BF169" i="4"/>
  <c r="BF178" i="4"/>
  <c r="BF179" i="4"/>
  <c r="BF180" i="4"/>
  <c r="BF181" i="4"/>
  <c r="BF182" i="4"/>
  <c r="BF183" i="4"/>
  <c r="BF184" i="4"/>
  <c r="BF186" i="4"/>
  <c r="BF204" i="4"/>
  <c r="BF205" i="4"/>
  <c r="BK154" i="4"/>
  <c r="J154" i="4" s="1"/>
  <c r="J99" i="4" s="1"/>
  <c r="F117" i="5"/>
  <c r="BF123" i="5"/>
  <c r="BF124" i="5"/>
  <c r="BF131" i="5"/>
  <c r="BF132" i="5"/>
  <c r="BF134" i="5"/>
  <c r="BF137" i="5"/>
  <c r="BF138" i="5"/>
  <c r="BF139" i="5"/>
  <c r="BF145" i="5"/>
  <c r="BF149" i="5"/>
  <c r="BF151" i="5"/>
  <c r="BF153" i="5"/>
  <c r="BF156" i="5"/>
  <c r="BF160" i="5"/>
  <c r="BF164" i="5"/>
  <c r="BF169" i="5"/>
  <c r="BF170" i="5"/>
  <c r="BF171" i="5"/>
  <c r="BF172" i="5"/>
  <c r="BF176" i="5"/>
  <c r="BF179" i="5"/>
  <c r="BF181" i="5"/>
  <c r="BF184" i="5"/>
  <c r="J113" i="6"/>
  <c r="BF121" i="6"/>
  <c r="BF122" i="6"/>
  <c r="BF128" i="6"/>
  <c r="BF131" i="6"/>
  <c r="BF133" i="6"/>
  <c r="BF134" i="6"/>
  <c r="BK135" i="6"/>
  <c r="J135" i="6" s="1"/>
  <c r="J99" i="6" s="1"/>
  <c r="E85" i="7"/>
  <c r="J89" i="7"/>
  <c r="BF126" i="7"/>
  <c r="BF127" i="7"/>
  <c r="BF128" i="7"/>
  <c r="BF134" i="7"/>
  <c r="BF139" i="7"/>
  <c r="BF142" i="7"/>
  <c r="BF147" i="7"/>
  <c r="BF156" i="7"/>
  <c r="BF159" i="7"/>
  <c r="BF162" i="7"/>
  <c r="BF163" i="7"/>
  <c r="BF165" i="7"/>
  <c r="BF167" i="7"/>
  <c r="BF169" i="7"/>
  <c r="BF128" i="8"/>
  <c r="BF130" i="8"/>
  <c r="BF131" i="8"/>
  <c r="BF135" i="8"/>
  <c r="F92" i="9"/>
  <c r="BF129" i="9"/>
  <c r="BF144" i="9"/>
  <c r="BF147" i="9"/>
  <c r="BK146" i="9"/>
  <c r="J146" i="9"/>
  <c r="J103" i="9" s="1"/>
  <c r="J89" i="10"/>
  <c r="F92" i="10"/>
  <c r="BF124" i="10"/>
  <c r="BF132" i="10"/>
  <c r="BF133" i="10"/>
  <c r="BF135" i="10"/>
  <c r="BF144" i="10"/>
  <c r="E85" i="11"/>
  <c r="J89" i="11"/>
  <c r="BF123" i="11"/>
  <c r="BF124" i="11"/>
  <c r="E85" i="2"/>
  <c r="BF144" i="2"/>
  <c r="BF149" i="2"/>
  <c r="BF154" i="2"/>
  <c r="BF157" i="2"/>
  <c r="BF158" i="2"/>
  <c r="BF161" i="2"/>
  <c r="BF170" i="2"/>
  <c r="BF172" i="2"/>
  <c r="BF173" i="2"/>
  <c r="BF178" i="2"/>
  <c r="BF179" i="2"/>
  <c r="BF180" i="2"/>
  <c r="BF184" i="2"/>
  <c r="BF187" i="2"/>
  <c r="BF190" i="2"/>
  <c r="BF200" i="2"/>
  <c r="BF209" i="2"/>
  <c r="BF211" i="2"/>
  <c r="BF216" i="2"/>
  <c r="BF225" i="2"/>
  <c r="BF229" i="2"/>
  <c r="BF237" i="2"/>
  <c r="BF247" i="2"/>
  <c r="BF251" i="2"/>
  <c r="BF252" i="2"/>
  <c r="BF256" i="2"/>
  <c r="BF260" i="2"/>
  <c r="BF261" i="2"/>
  <c r="BF262" i="2"/>
  <c r="BF263" i="2"/>
  <c r="BF264" i="2"/>
  <c r="BF270" i="2"/>
  <c r="BF271" i="2"/>
  <c r="BF291" i="2"/>
  <c r="BF125" i="3"/>
  <c r="BF132" i="3"/>
  <c r="BF138" i="3"/>
  <c r="BF141" i="3"/>
  <c r="BF144" i="3"/>
  <c r="BF145" i="3"/>
  <c r="BF153" i="3"/>
  <c r="BF156" i="3"/>
  <c r="BF158" i="3"/>
  <c r="BF159" i="3"/>
  <c r="BF160" i="3"/>
  <c r="BF166" i="3"/>
  <c r="BF174" i="3"/>
  <c r="BF175" i="3"/>
  <c r="BF178" i="3"/>
  <c r="BF179" i="3"/>
  <c r="BF182" i="3"/>
  <c r="BF189" i="3"/>
  <c r="BF192" i="3"/>
  <c r="BF199" i="3"/>
  <c r="BF207" i="3"/>
  <c r="BF208" i="3"/>
  <c r="BF217" i="3"/>
  <c r="BF218" i="3"/>
  <c r="BF220" i="3"/>
  <c r="BF225" i="3"/>
  <c r="BK224" i="3"/>
  <c r="J224" i="3" s="1"/>
  <c r="J102" i="3" s="1"/>
  <c r="E85" i="4"/>
  <c r="J118" i="4"/>
  <c r="F121" i="4"/>
  <c r="BF127" i="4"/>
  <c r="BF135" i="4"/>
  <c r="BF138" i="4"/>
  <c r="BF139" i="4"/>
  <c r="BF142" i="4"/>
  <c r="BF144" i="4"/>
  <c r="BF146" i="4"/>
  <c r="BF149" i="4"/>
  <c r="BF151" i="4"/>
  <c r="BF155" i="4"/>
  <c r="BF171" i="4"/>
  <c r="BF174" i="4"/>
  <c r="BF175" i="4"/>
  <c r="BF188" i="4"/>
  <c r="BF190" i="4"/>
  <c r="BF192" i="4"/>
  <c r="BF193" i="4"/>
  <c r="BF194" i="4"/>
  <c r="BF196" i="4"/>
  <c r="BF206" i="4"/>
  <c r="BF208" i="4"/>
  <c r="BF212" i="4"/>
  <c r="BF214" i="4"/>
  <c r="E85" i="5"/>
  <c r="J114" i="5"/>
  <c r="BF126" i="5"/>
  <c r="BF129" i="5"/>
  <c r="BF144" i="5"/>
  <c r="BF147" i="5"/>
  <c r="BF166" i="5"/>
  <c r="BF168" i="5"/>
  <c r="BF174" i="5"/>
  <c r="BF182" i="5"/>
  <c r="E109" i="6"/>
  <c r="BF123" i="6"/>
  <c r="BF125" i="6"/>
  <c r="BF129" i="6"/>
  <c r="BF130" i="6"/>
  <c r="BF132" i="7"/>
  <c r="BF133" i="7"/>
  <c r="BF146" i="7"/>
  <c r="BF151" i="7"/>
  <c r="BF155" i="7"/>
  <c r="BF158" i="7"/>
  <c r="BF161" i="7"/>
  <c r="BF164" i="7"/>
  <c r="E85" i="8"/>
  <c r="BF127" i="8"/>
  <c r="BF132" i="8"/>
  <c r="BF138" i="8"/>
  <c r="J89" i="9"/>
  <c r="BF128" i="9"/>
  <c r="BF131" i="9"/>
  <c r="BF138" i="9"/>
  <c r="BF141" i="9"/>
  <c r="E85" i="10"/>
  <c r="BF125" i="10"/>
  <c r="BF131" i="10"/>
  <c r="BF136" i="10"/>
  <c r="BF137" i="10"/>
  <c r="BF139" i="10"/>
  <c r="BF146" i="10"/>
  <c r="BF148" i="10"/>
  <c r="BF149" i="10"/>
  <c r="BF151" i="10"/>
  <c r="BK138" i="10"/>
  <c r="J138" i="10" s="1"/>
  <c r="J100" i="10" s="1"/>
  <c r="BK150" i="10"/>
  <c r="J150" i="10" s="1"/>
  <c r="J102" i="10" s="1"/>
  <c r="F114" i="11"/>
  <c r="BF122" i="11"/>
  <c r="BF126" i="11"/>
  <c r="BF140" i="2"/>
  <c r="BF141" i="2"/>
  <c r="BF142" i="2"/>
  <c r="BF146" i="2"/>
  <c r="BF150" i="2"/>
  <c r="BF153" i="2"/>
  <c r="BF165" i="2"/>
  <c r="BF176" i="2"/>
  <c r="BF177" i="2"/>
  <c r="BF183" i="2"/>
  <c r="BF185" i="2"/>
  <c r="BF189" i="2"/>
  <c r="BF194" i="2"/>
  <c r="BF202" i="2"/>
  <c r="BF207" i="2"/>
  <c r="BF208" i="2"/>
  <c r="BF214" i="2"/>
  <c r="BF218" i="2"/>
  <c r="BF223" i="2"/>
  <c r="BF228" i="2"/>
  <c r="BF241" i="2"/>
  <c r="BF246" i="2"/>
  <c r="BF248" i="2"/>
  <c r="BF253" i="2"/>
  <c r="BF254" i="2"/>
  <c r="BF255" i="2"/>
  <c r="BF257" i="2"/>
  <c r="BF258" i="2"/>
  <c r="BF259" i="2"/>
  <c r="BF265" i="2"/>
  <c r="BF272" i="2"/>
  <c r="BF279" i="2"/>
  <c r="BF292" i="2"/>
  <c r="BF293" i="2"/>
  <c r="BF296" i="2"/>
  <c r="BF297" i="2"/>
  <c r="BK195" i="2"/>
  <c r="J195" i="2"/>
  <c r="J103" i="2" s="1"/>
  <c r="BF128" i="3"/>
  <c r="BF129" i="3"/>
  <c r="BF137" i="3"/>
  <c r="BF154" i="3"/>
  <c r="BF155" i="3"/>
  <c r="BF162" i="3"/>
  <c r="BF165" i="3"/>
  <c r="BF168" i="3"/>
  <c r="BF176" i="3"/>
  <c r="BF177" i="3"/>
  <c r="BF183" i="3"/>
  <c r="BF185" i="3"/>
  <c r="BF187" i="3"/>
  <c r="BF188" i="3"/>
  <c r="BF196" i="3"/>
  <c r="BF202" i="3"/>
  <c r="BF204" i="3"/>
  <c r="BF206" i="3"/>
  <c r="BF210" i="3"/>
  <c r="BF215" i="3"/>
  <c r="BF219" i="3"/>
  <c r="BF133" i="4"/>
  <c r="BF134" i="4"/>
  <c r="BF137" i="4"/>
  <c r="BF148" i="4"/>
  <c r="BF153" i="4"/>
  <c r="BF162" i="4"/>
  <c r="BF164" i="4"/>
  <c r="BF176" i="4"/>
  <c r="BF202" i="4"/>
  <c r="BF207" i="4"/>
  <c r="BF209" i="4"/>
  <c r="BF211" i="4"/>
  <c r="BF127" i="5"/>
  <c r="BF141" i="5"/>
  <c r="BF143" i="5"/>
  <c r="BF146" i="5"/>
  <c r="BF148" i="5"/>
  <c r="BF157" i="5"/>
  <c r="BF162" i="5"/>
  <c r="BF163" i="5"/>
  <c r="BF165" i="5"/>
  <c r="BF167" i="5"/>
  <c r="BF175" i="5"/>
  <c r="BF177" i="5"/>
  <c r="BF178" i="5"/>
  <c r="BF180" i="5"/>
  <c r="BF183" i="5"/>
  <c r="BF124" i="6"/>
  <c r="F92" i="7"/>
  <c r="BF131" i="7"/>
  <c r="BF137" i="7"/>
  <c r="BF140" i="7"/>
  <c r="BF141" i="7"/>
  <c r="BF143" i="7"/>
  <c r="BF149" i="7"/>
  <c r="BF150" i="7"/>
  <c r="BF153" i="7"/>
  <c r="BF160" i="7"/>
  <c r="BK168" i="7"/>
  <c r="J168" i="7" s="1"/>
  <c r="J103" i="7" s="1"/>
  <c r="J89" i="8"/>
  <c r="BF124" i="8"/>
  <c r="BF126" i="8"/>
  <c r="BF133" i="8"/>
  <c r="BF136" i="8"/>
  <c r="E85" i="9"/>
  <c r="BF130" i="9"/>
  <c r="BF133" i="9"/>
  <c r="BF140" i="9"/>
  <c r="BF142" i="9"/>
  <c r="BF130" i="10"/>
  <c r="BF141" i="10"/>
  <c r="BF142" i="10"/>
  <c r="BF145" i="10"/>
  <c r="BF147" i="10"/>
  <c r="BF121" i="11"/>
  <c r="J89" i="2"/>
  <c r="BF139" i="2"/>
  <c r="BF152" i="2"/>
  <c r="BF159" i="2"/>
  <c r="BF164" i="2"/>
  <c r="BF169" i="2"/>
  <c r="BF175" i="2"/>
  <c r="BF182" i="2"/>
  <c r="BF191" i="2"/>
  <c r="BF192" i="2"/>
  <c r="BF196" i="2"/>
  <c r="BF199" i="2"/>
  <c r="BF201" i="2"/>
  <c r="BF203" i="2"/>
  <c r="BF206" i="2"/>
  <c r="BF210" i="2"/>
  <c r="BF212" i="2"/>
  <c r="BF213" i="2"/>
  <c r="BF217" i="2"/>
  <c r="BF221" i="2"/>
  <c r="BF224" i="2"/>
  <c r="BF226" i="2"/>
  <c r="BF231" i="2"/>
  <c r="BF232" i="2"/>
  <c r="BF233" i="2"/>
  <c r="BF238" i="2"/>
  <c r="BF239" i="2"/>
  <c r="BF242" i="2"/>
  <c r="BF267" i="2"/>
  <c r="BF268" i="2"/>
  <c r="BF274" i="2"/>
  <c r="BF275" i="2"/>
  <c r="BF280" i="2"/>
  <c r="BF281" i="2"/>
  <c r="BF282" i="2"/>
  <c r="BF283" i="2"/>
  <c r="BF289" i="2"/>
  <c r="BF295" i="2"/>
  <c r="BF133" i="3"/>
  <c r="BF146" i="3"/>
  <c r="BF151" i="3"/>
  <c r="BF152" i="3"/>
  <c r="BF157" i="3"/>
  <c r="BF167" i="3"/>
  <c r="BF169" i="3"/>
  <c r="BF170" i="3"/>
  <c r="BF171" i="3"/>
  <c r="BF184" i="3"/>
  <c r="BF190" i="3"/>
  <c r="BF191" i="3"/>
  <c r="BF198" i="3"/>
  <c r="BF200" i="3"/>
  <c r="BF205" i="3"/>
  <c r="BF211" i="3"/>
  <c r="BF212" i="3"/>
  <c r="BF221" i="3"/>
  <c r="BF222" i="3"/>
  <c r="BF223" i="3"/>
  <c r="BF126" i="4"/>
  <c r="BF128" i="4"/>
  <c r="BF129" i="4"/>
  <c r="BF136" i="4"/>
  <c r="BF140" i="4"/>
  <c r="BF147" i="4"/>
  <c r="BF150" i="4"/>
  <c r="BF163" i="4"/>
  <c r="BF165" i="4"/>
  <c r="BF166" i="4"/>
  <c r="BF167" i="4"/>
  <c r="BF172" i="4"/>
  <c r="BF173" i="4"/>
  <c r="BF185" i="4"/>
  <c r="BF187" i="4"/>
  <c r="BF189" i="4"/>
  <c r="BF191" i="4"/>
  <c r="BF195" i="4"/>
  <c r="BF197" i="4"/>
  <c r="BF198" i="4"/>
  <c r="BF199" i="4"/>
  <c r="BF201" i="4"/>
  <c r="BF203" i="4"/>
  <c r="BF210" i="4"/>
  <c r="BF213" i="4"/>
  <c r="BF122" i="5"/>
  <c r="BF125" i="5"/>
  <c r="BF130" i="5"/>
  <c r="BF133" i="5"/>
  <c r="BF135" i="5"/>
  <c r="BF136" i="5"/>
  <c r="BF140" i="5"/>
  <c r="BF150" i="5"/>
  <c r="BF152" i="5"/>
  <c r="BF154" i="5"/>
  <c r="BF155" i="5"/>
  <c r="BF158" i="5"/>
  <c r="BF161" i="5"/>
  <c r="BF173" i="5"/>
  <c r="BF185" i="5"/>
  <c r="F92" i="6"/>
  <c r="BF126" i="6"/>
  <c r="BF127" i="6"/>
  <c r="BF136" i="6"/>
  <c r="BF129" i="7"/>
  <c r="BF130" i="7"/>
  <c r="BF136" i="7"/>
  <c r="BF144" i="7"/>
  <c r="BF148" i="7"/>
  <c r="BF154" i="7"/>
  <c r="BF157" i="7"/>
  <c r="BF166" i="7"/>
  <c r="F92" i="8"/>
  <c r="BF125" i="8"/>
  <c r="BK137" i="8"/>
  <c r="J137" i="8"/>
  <c r="J101" i="8" s="1"/>
  <c r="BF132" i="9"/>
  <c r="BF134" i="9"/>
  <c r="BF137" i="9"/>
  <c r="BF139" i="9"/>
  <c r="BF143" i="9"/>
  <c r="BF145" i="9"/>
  <c r="BF128" i="10"/>
  <c r="BF129" i="10"/>
  <c r="BF134" i="10"/>
  <c r="BF143" i="10"/>
  <c r="BF119" i="11"/>
  <c r="BF120" i="11"/>
  <c r="BF125" i="11"/>
  <c r="J33" i="2"/>
  <c r="AV95" i="1" s="1"/>
  <c r="F36" i="4"/>
  <c r="BC97" i="1" s="1"/>
  <c r="F33" i="6"/>
  <c r="AZ99" i="1" s="1"/>
  <c r="F33" i="8"/>
  <c r="AZ101" i="1" s="1"/>
  <c r="F33" i="5"/>
  <c r="AZ98" i="1"/>
  <c r="F37" i="7"/>
  <c r="BD100" i="1" s="1"/>
  <c r="F37" i="4"/>
  <c r="BD97" i="1"/>
  <c r="F35" i="3"/>
  <c r="BB96" i="1" s="1"/>
  <c r="F36" i="7"/>
  <c r="BC100" i="1" s="1"/>
  <c r="F35" i="2"/>
  <c r="BB95" i="1" s="1"/>
  <c r="F36" i="3"/>
  <c r="BC96" i="1" s="1"/>
  <c r="F37" i="5"/>
  <c r="BD98" i="1" s="1"/>
  <c r="F35" i="6"/>
  <c r="BB99" i="1"/>
  <c r="F35" i="9"/>
  <c r="BB102" i="1" s="1"/>
  <c r="F37" i="3"/>
  <c r="BD96" i="1"/>
  <c r="J33" i="7"/>
  <c r="AV100" i="1" s="1"/>
  <c r="F36" i="9"/>
  <c r="BC102" i="1" s="1"/>
  <c r="F33" i="10"/>
  <c r="AZ103" i="1" s="1"/>
  <c r="F33" i="2"/>
  <c r="AZ95" i="1" s="1"/>
  <c r="F33" i="4"/>
  <c r="AZ97" i="1" s="1"/>
  <c r="F36" i="5"/>
  <c r="BC98" i="1"/>
  <c r="J33" i="8"/>
  <c r="AV101" i="1" s="1"/>
  <c r="F36" i="6"/>
  <c r="BC99" i="1"/>
  <c r="J33" i="11"/>
  <c r="AV104" i="1" s="1"/>
  <c r="F36" i="11"/>
  <c r="BC104" i="1"/>
  <c r="F37" i="10"/>
  <c r="BD103" i="1" s="1"/>
  <c r="J33" i="3"/>
  <c r="AV96" i="1" s="1"/>
  <c r="F37" i="8"/>
  <c r="BD101" i="1" s="1"/>
  <c r="J33" i="9"/>
  <c r="AV102" i="1"/>
  <c r="F35" i="10"/>
  <c r="BB103" i="1" s="1"/>
  <c r="F33" i="3"/>
  <c r="AZ96" i="1"/>
  <c r="F37" i="6"/>
  <c r="BD99" i="1" s="1"/>
  <c r="F33" i="7"/>
  <c r="AZ100" i="1"/>
  <c r="F36" i="10"/>
  <c r="BC103" i="1" s="1"/>
  <c r="F35" i="7"/>
  <c r="BB100" i="1" s="1"/>
  <c r="F36" i="8"/>
  <c r="BC101" i="1" s="1"/>
  <c r="F37" i="9"/>
  <c r="BD102" i="1"/>
  <c r="J33" i="10"/>
  <c r="AV103" i="1" s="1"/>
  <c r="F33" i="11"/>
  <c r="AZ104" i="1"/>
  <c r="F35" i="11"/>
  <c r="BB104" i="1" s="1"/>
  <c r="F37" i="11"/>
  <c r="BD104" i="1"/>
  <c r="F37" i="2"/>
  <c r="BD95" i="1" s="1"/>
  <c r="J33" i="6"/>
  <c r="AV99" i="1" s="1"/>
  <c r="F33" i="9"/>
  <c r="AZ102" i="1" s="1"/>
  <c r="J33" i="4"/>
  <c r="AV97" i="1"/>
  <c r="J33" i="5"/>
  <c r="AV98" i="1" s="1"/>
  <c r="F35" i="5"/>
  <c r="BB98" i="1"/>
  <c r="F36" i="2"/>
  <c r="BC95" i="1" s="1"/>
  <c r="F35" i="4"/>
  <c r="BB97" i="1"/>
  <c r="F35" i="8"/>
  <c r="BB101" i="1" s="1"/>
  <c r="P126" i="9" l="1"/>
  <c r="P123" i="9" s="1"/>
  <c r="AU102" i="1" s="1"/>
  <c r="T122" i="8"/>
  <c r="T121" i="8" s="1"/>
  <c r="P119" i="6"/>
  <c r="AU99" i="1" s="1"/>
  <c r="R124" i="7"/>
  <c r="R123" i="7" s="1"/>
  <c r="T124" i="7"/>
  <c r="T123" i="7" s="1"/>
  <c r="T126" i="9"/>
  <c r="T123" i="9"/>
  <c r="P124" i="7"/>
  <c r="P123" i="7" s="1"/>
  <c r="AU100" i="1" s="1"/>
  <c r="T119" i="6"/>
  <c r="T126" i="10"/>
  <c r="P122" i="10"/>
  <c r="AU103" i="1" s="1"/>
  <c r="R119" i="6"/>
  <c r="R124" i="4"/>
  <c r="T137" i="2"/>
  <c r="P120" i="5"/>
  <c r="AU98" i="1" s="1"/>
  <c r="R126" i="9"/>
  <c r="R123" i="9"/>
  <c r="T120" i="5"/>
  <c r="T124" i="4"/>
  <c r="P137" i="2"/>
  <c r="AU95" i="1" s="1"/>
  <c r="BK124" i="7"/>
  <c r="J124" i="7" s="1"/>
  <c r="J97" i="7" s="1"/>
  <c r="R130" i="3"/>
  <c r="R122" i="3"/>
  <c r="R137" i="2"/>
  <c r="P122" i="8"/>
  <c r="P121" i="8" s="1"/>
  <c r="AU101" i="1" s="1"/>
  <c r="T122" i="3"/>
  <c r="BK122" i="8"/>
  <c r="BK121" i="8" s="1"/>
  <c r="J121" i="8" s="1"/>
  <c r="J30" i="8" s="1"/>
  <c r="AG101" i="1" s="1"/>
  <c r="P124" i="4"/>
  <c r="AU97" i="1" s="1"/>
  <c r="R122" i="10"/>
  <c r="R122" i="8"/>
  <c r="R121" i="8"/>
  <c r="P130" i="3"/>
  <c r="R120" i="5"/>
  <c r="T122" i="10"/>
  <c r="BK126" i="9"/>
  <c r="BK123" i="9" s="1"/>
  <c r="J123" i="9" s="1"/>
  <c r="J96" i="9" s="1"/>
  <c r="P122" i="3"/>
  <c r="AU96" i="1" s="1"/>
  <c r="BK120" i="5"/>
  <c r="J120" i="5" s="1"/>
  <c r="J96" i="5" s="1"/>
  <c r="J125" i="7"/>
  <c r="J98" i="7" s="1"/>
  <c r="J123" i="8"/>
  <c r="J98" i="8" s="1"/>
  <c r="J127" i="9"/>
  <c r="J100" i="9"/>
  <c r="BK123" i="3"/>
  <c r="J123" i="3" s="1"/>
  <c r="J97" i="3" s="1"/>
  <c r="BK130" i="3"/>
  <c r="J130" i="3" s="1"/>
  <c r="J99" i="3" s="1"/>
  <c r="BK126" i="10"/>
  <c r="J126" i="10" s="1"/>
  <c r="J98" i="10" s="1"/>
  <c r="BK117" i="11"/>
  <c r="J117" i="11" s="1"/>
  <c r="J96" i="11" s="1"/>
  <c r="BK119" i="6"/>
  <c r="J119" i="6"/>
  <c r="J96" i="6" s="1"/>
  <c r="BK137" i="2"/>
  <c r="J137" i="2" s="1"/>
  <c r="J96" i="2" s="1"/>
  <c r="BK124" i="4"/>
  <c r="J124" i="4"/>
  <c r="J96" i="4" s="1"/>
  <c r="F34" i="4"/>
  <c r="BA97" i="1" s="1"/>
  <c r="J34" i="11"/>
  <c r="AW104" i="1" s="1"/>
  <c r="AT104" i="1" s="1"/>
  <c r="F34" i="2"/>
  <c r="BA95" i="1"/>
  <c r="J34" i="7"/>
  <c r="AW100" i="1" s="1"/>
  <c r="AT100" i="1" s="1"/>
  <c r="AZ94" i="1"/>
  <c r="W29" i="1" s="1"/>
  <c r="F34" i="3"/>
  <c r="BA96" i="1" s="1"/>
  <c r="J34" i="3"/>
  <c r="AW96" i="1" s="1"/>
  <c r="AT96" i="1" s="1"/>
  <c r="J34" i="5"/>
  <c r="AW98" i="1" s="1"/>
  <c r="AT98" i="1" s="1"/>
  <c r="BC94" i="1"/>
  <c r="W32" i="1" s="1"/>
  <c r="J34" i="2"/>
  <c r="AW95" i="1" s="1"/>
  <c r="AT95" i="1" s="1"/>
  <c r="F34" i="8"/>
  <c r="BA101" i="1" s="1"/>
  <c r="BB94" i="1"/>
  <c r="W31" i="1"/>
  <c r="F34" i="10"/>
  <c r="BA103" i="1" s="1"/>
  <c r="F34" i="5"/>
  <c r="BA98" i="1"/>
  <c r="F34" i="9"/>
  <c r="BA102" i="1" s="1"/>
  <c r="J34" i="10"/>
  <c r="AW103" i="1"/>
  <c r="AT103" i="1" s="1"/>
  <c r="F34" i="11"/>
  <c r="BA104" i="1" s="1"/>
  <c r="BD94" i="1"/>
  <c r="W33" i="1" s="1"/>
  <c r="J34" i="4"/>
  <c r="AW97" i="1" s="1"/>
  <c r="AT97" i="1" s="1"/>
  <c r="F34" i="7"/>
  <c r="BA100" i="1" s="1"/>
  <c r="J34" i="8"/>
  <c r="AW101" i="1"/>
  <c r="AT101" i="1" s="1"/>
  <c r="J34" i="6"/>
  <c r="AW99" i="1" s="1"/>
  <c r="AT99" i="1" s="1"/>
  <c r="F34" i="6"/>
  <c r="BA99" i="1" s="1"/>
  <c r="J34" i="9"/>
  <c r="AW102" i="1"/>
  <c r="AT102" i="1" s="1"/>
  <c r="J39" i="8" l="1"/>
  <c r="BK122" i="10"/>
  <c r="J122" i="10"/>
  <c r="J122" i="8"/>
  <c r="J97" i="8" s="1"/>
  <c r="J96" i="8"/>
  <c r="J126" i="9"/>
  <c r="J99" i="9"/>
  <c r="BK122" i="3"/>
  <c r="J122" i="3" s="1"/>
  <c r="J30" i="3" s="1"/>
  <c r="AG96" i="1" s="1"/>
  <c r="AN96" i="1" s="1"/>
  <c r="BK123" i="7"/>
  <c r="J123" i="7"/>
  <c r="AN101" i="1"/>
  <c r="BA94" i="1"/>
  <c r="W30" i="1" s="1"/>
  <c r="J30" i="10"/>
  <c r="AG103" i="1"/>
  <c r="AN103" i="1" s="1"/>
  <c r="J30" i="5"/>
  <c r="AG98" i="1"/>
  <c r="AN98" i="1"/>
  <c r="J30" i="11"/>
  <c r="AG104" i="1" s="1"/>
  <c r="AN104" i="1" s="1"/>
  <c r="AU94" i="1"/>
  <c r="AV94" i="1"/>
  <c r="AK29" i="1"/>
  <c r="J30" i="6"/>
  <c r="AG99" i="1" s="1"/>
  <c r="AN99" i="1" s="1"/>
  <c r="J30" i="7"/>
  <c r="AG100" i="1" s="1"/>
  <c r="AN100" i="1" s="1"/>
  <c r="AX94" i="1"/>
  <c r="AY94" i="1"/>
  <c r="J30" i="2"/>
  <c r="AG95" i="1" s="1"/>
  <c r="AN95" i="1" s="1"/>
  <c r="J30" i="4"/>
  <c r="AG97" i="1"/>
  <c r="AN97" i="1" s="1"/>
  <c r="J30" i="9"/>
  <c r="AG102" i="1"/>
  <c r="AN102" i="1" s="1"/>
  <c r="J39" i="2" l="1"/>
  <c r="J39" i="3"/>
  <c r="J39" i="5"/>
  <c r="J96" i="7"/>
  <c r="J39" i="6"/>
  <c r="J39" i="7"/>
  <c r="J39" i="9"/>
  <c r="J96" i="10"/>
  <c r="J39" i="11"/>
  <c r="J96" i="3"/>
  <c r="J39" i="10"/>
  <c r="J39" i="4"/>
  <c r="AG94" i="1"/>
  <c r="AW94" i="1"/>
  <c r="AK30" i="1"/>
  <c r="AT94" i="1" l="1"/>
  <c r="AK26" i="1"/>
  <c r="AK35" i="1"/>
  <c r="AN94" i="1" l="1"/>
</calcChain>
</file>

<file path=xl/sharedStrings.xml><?xml version="1.0" encoding="utf-8"?>
<sst xmlns="http://schemas.openxmlformats.org/spreadsheetml/2006/main" count="9226" uniqueCount="1471">
  <si>
    <t>Export Komplet</t>
  </si>
  <si>
    <t/>
  </si>
  <si>
    <t>2.0</t>
  </si>
  <si>
    <t>False</t>
  </si>
  <si>
    <t>{48d51626-6a91-48d4-b641-3ac7d73ecc86}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</si>
  <si>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</si>
  <si>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</si>
  <si>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</si>
  <si>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</si>
  <si>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</si>
  <si>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</si>
  <si>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</si>
  <si>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202008P-2-OP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</si>
  <si>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</si>
  <si>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</si>
  <si>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Novostavba bytového domu</t>
  </si>
  <si>
    <t>JKSO:</t>
  </si>
  <si>
    <t>KS:</t>
  </si>
  <si>
    <t>Miesto:</t>
  </si>
  <si>
    <t>Obec Malá Čierna</t>
  </si>
  <si>
    <t>Dátum:</t>
  </si>
  <si>
    <t>8. 4. 2021</t>
  </si>
  <si>
    <t>Objednávateľ:</t>
  </si>
  <si>
    <t>IČO:</t>
  </si>
  <si>
    <t>IČ DPH:</t>
  </si>
  <si>
    <t>Zhotoviteľ:</t>
  </si>
  <si>
    <t>Vyplň údaj</t>
  </si>
  <si>
    <t>Projektant:</t>
  </si>
  <si>
    <t>52 090 787</t>
  </si>
  <si>
    <t>Project89 s.r.o.</t>
  </si>
  <si>
    <t>True</t>
  </si>
  <si>
    <t>0,01</t>
  </si>
  <si>
    <t>Spracovateľ:</t>
  </si>
  <si>
    <t>Ing. Eduard Luščoň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</si>
  <si>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</si>
  <si>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</si>
  <si>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</si>
  <si>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</si>
  <si>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</si>
  <si>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</si>
  <si>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</si>
  <si>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</si>
  <si>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</si>
  <si>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</si>
  <si>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</si>
  <si>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</si>
  <si>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</si>
  <si>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</si>
  <si>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</si>
  <si>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</si>
  <si>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</si>
  <si>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</si>
  <si>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</si>
  <si>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</si>
  <si>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</si>
  <si>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</si>
  <si>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</si>
  <si>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</si>
  <si>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</si>
  <si>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</si>
  <si>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</si>
  <si>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</si>
  <si>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</si>
  <si>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</si>
  <si>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</si>
  <si>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</si>
  <si>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</si>
  <si>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</si>
  <si>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</si>
  <si>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</si>
  <si>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</si>
  <si>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</si>
  <si>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</si>
  <si>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</si>
  <si>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</si>
  <si>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</si>
  <si>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</si>
  <si>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</si>
  <si>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</si>
  <si>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</si>
  <si>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</si>
  <si>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Stavebná časť</t>
  </si>
  <si>
    <t>STA</t>
  </si>
  <si>
    <t>1</t>
  </si>
  <si>
    <t>{f57f71a9-73f8-4f7e-a4f9-57f3a2d2aaa6}</t>
  </si>
  <si>
    <t>02</t>
  </si>
  <si>
    <t xml:space="preserve">Elektroinštalácia </t>
  </si>
  <si>
    <t>{d9deb06a-ae6a-49bb-92d7-7b6d42ab446d}</t>
  </si>
  <si>
    <t>03</t>
  </si>
  <si>
    <t xml:space="preserve">UK - Ústredné vykurovanie </t>
  </si>
  <si>
    <t>{99bcc787-da8f-48a4-944e-a693c8ca8acf}</t>
  </si>
  <si>
    <t>04</t>
  </si>
  <si>
    <t xml:space="preserve">ZTI - Zdravotechnika </t>
  </si>
  <si>
    <t>{29755a13-b48e-45f2-9880-972efb809a8e}</t>
  </si>
  <si>
    <t>05</t>
  </si>
  <si>
    <t>OPZ - Plynofikácia</t>
  </si>
  <si>
    <t>{38b5a03f-fb54-477d-9f3a-94fdbb8696a7}</t>
  </si>
  <si>
    <t>06</t>
  </si>
  <si>
    <t>Spevnená plocha - parkovisko</t>
  </si>
  <si>
    <t>{9ba66178-1cf3-4002-a746-04538fadf6a1}</t>
  </si>
  <si>
    <t>07</t>
  </si>
  <si>
    <t xml:space="preserve">Spevnená plocha - chodník </t>
  </si>
  <si>
    <t>{21457dcd-624c-4a1f-96ea-5f1184cdd4b6}</t>
  </si>
  <si>
    <t>08</t>
  </si>
  <si>
    <t>Elektrická prípojka</t>
  </si>
  <si>
    <t>{c2172759-04fe-4e80-aa33-af3cfee6e9d3}</t>
  </si>
  <si>
    <t>09</t>
  </si>
  <si>
    <t xml:space="preserve">Vodovodná prípojka </t>
  </si>
  <si>
    <t>{d6439ba8-bc6b-4fa8-ad4a-e631a572d786}</t>
  </si>
  <si>
    <t>10</t>
  </si>
  <si>
    <t xml:space="preserve">Kanalizačná prípojka </t>
  </si>
  <si>
    <t>{29389f70-f463-400f-b0ab-29a5a9872e06}</t>
  </si>
  <si>
    <t>KRYCÍ LIST ROZPOČTU</t>
  </si>
  <si>
    <t>Objekt:</t>
  </si>
  <si>
    <t>01 - Stavebná časť</t>
  </si>
  <si>
    <t>REKAPITULÁCIA ROZPOČTU</t>
  </si>
  <si>
    <t>Kód dielu - Popis</t>
  </si>
  <si>
    <t>Cena celkom [EUR]</t>
  </si>
  <si>
    <t>Náklady z rozpočtu</t>
  </si>
  <si>
    <t>-1</t>
  </si>
  <si>
    <t>1 - Zemné práce</t>
  </si>
  <si>
    <t>2 - Zakladanie</t>
  </si>
  <si>
    <t>3 - Zvislé a kompletné konštrukcie</t>
  </si>
  <si>
    <t>4 - Vodorovné konštrukcie</t>
  </si>
  <si>
    <t>6 - Úpravy povrchov, podlahy, osadenie</t>
  </si>
  <si>
    <t>9 - Ostatné konštrukcie a práce-búranie</t>
  </si>
  <si>
    <t>99 - Presun hmôt HSV</t>
  </si>
  <si>
    <t>711 - Izolácie proti vode a vlhkosti</t>
  </si>
  <si>
    <t>712 - Izolácie striech</t>
  </si>
  <si>
    <t>713 - Izolácie tepelné</t>
  </si>
  <si>
    <t>762 - Konštrukcie tesárske</t>
  </si>
  <si>
    <t>763 - Konštrukcie - drevostavby</t>
  </si>
  <si>
    <t>764 - Konštrukcie klampiarske</t>
  </si>
  <si>
    <t>765 - Konštrukcie - krytiny tvrdé</t>
  </si>
  <si>
    <t>766 - Konštrukcie stolárske</t>
  </si>
  <si>
    <t>767 - Konštrukcie doplnkové kovové</t>
  </si>
  <si>
    <t>771 - Podlahy z dlaždíc</t>
  </si>
  <si>
    <t>776 - Podlahy povlakové</t>
  </si>
  <si>
    <t>781 - Dokončovacie práce a obklady</t>
  </si>
  <si>
    <t>783 - Dokončovacie práce - nátery</t>
  </si>
  <si>
    <t>784 - Dokončovacie práce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</si>
  <si>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</si>
  <si>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</si>
  <si>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</si>
  <si>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</si>
  <si>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</si>
  <si>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</si>
  <si>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</si>
  <si>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</si>
  <si>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</si>
  <si>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</si>
  <si>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</si>
  <si>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</si>
  <si>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Dodávateľ</t>
  </si>
  <si>
    <t>Zemné práce</t>
  </si>
  <si>
    <t>ROZPOCET</t>
  </si>
  <si>
    <t>K</t>
  </si>
  <si>
    <t>122201102</t>
  </si>
  <si>
    <t>Odkopávka a prekopávka nezapažená v hornine 3, nad 100 do 1000 m3</t>
  </si>
  <si>
    <t>m3</t>
  </si>
  <si>
    <t>4</t>
  </si>
  <si>
    <t>2</t>
  </si>
  <si>
    <t>122201109</t>
  </si>
  <si>
    <t>Odkopávky a prekopávky nezapažené. Príplatok k cenám za lepivosť horniny 3</t>
  </si>
  <si>
    <t>3</t>
  </si>
  <si>
    <t>132201102</t>
  </si>
  <si>
    <t>Výkop ryhy do šírky 600 mm v horn.3 nad 100 m3</t>
  </si>
  <si>
    <t>132201109</t>
  </si>
  <si>
    <t>Príplatok k cene za lepivosť pri hĺbení rýh šírky do 600 mm zapažených i nezapažených s urovnaním dna v hornine 3</t>
  </si>
  <si>
    <t>Zakladanie</t>
  </si>
  <si>
    <t>11</t>
  </si>
  <si>
    <t>215901101</t>
  </si>
  <si>
    <t>Zhutnenie podložia z rastlej horniny 1 až 4 pod násypy, z hornina súdržných do 92 % PS a nesúdržných</t>
  </si>
  <si>
    <t>m2</t>
  </si>
  <si>
    <t>12</t>
  </si>
  <si>
    <t>271533001</t>
  </si>
  <si>
    <t>Násyp pod základové  konštrukcie so zhutnením z  kameniva hrubého drveného fr.32-63 mm</t>
  </si>
  <si>
    <t>13</t>
  </si>
  <si>
    <t>273313612</t>
  </si>
  <si>
    <t>Betón základových dosiek, prostý tr. C 20/25</t>
  </si>
  <si>
    <t>17</t>
  </si>
  <si>
    <t>273362442</t>
  </si>
  <si>
    <t>Výstuž základových dosiek zo zvár. sietí KARI, priemer drôtu 8/8 mm, veľkosť oka 150x150 mm</t>
  </si>
  <si>
    <t>18</t>
  </si>
  <si>
    <t>274271303</t>
  </si>
  <si>
    <t>Murivo základových pásov (m3)  50x30x25 s betónovou výplňou C 16/20 hr. 300 mm</t>
  </si>
  <si>
    <t>19</t>
  </si>
  <si>
    <t>274313612</t>
  </si>
  <si>
    <t>Betón základových pásov, prostý tr. C 20/25</t>
  </si>
  <si>
    <t>274361825</t>
  </si>
  <si>
    <t>Výstuž pre murivo základových pásov s betónovou výplňou z ocele 10505</t>
  </si>
  <si>
    <t>t</t>
  </si>
  <si>
    <t>Zvislé a kompletné konštrukcie</t>
  </si>
  <si>
    <t>22</t>
  </si>
  <si>
    <t>311231721</t>
  </si>
  <si>
    <t>Murivo nosné (m3) z pórobetónových tvárnic P2-400 PDK hr. 300mm</t>
  </si>
  <si>
    <t>23</t>
  </si>
  <si>
    <t>311231722</t>
  </si>
  <si>
    <t>Murivo nosné (m3) z pórobetónových tvárnic P2-440 PDK hr. 250mm</t>
  </si>
  <si>
    <t>24</t>
  </si>
  <si>
    <t>311234014</t>
  </si>
  <si>
    <t>Murivo nosné (m3) z pórobetónových tvárnic P2-600 PDK hr. 250mm</t>
  </si>
  <si>
    <t>26</t>
  </si>
  <si>
    <t>317161202</t>
  </si>
  <si>
    <t>Preklad nosný keramický vysoký šírky 70 mm, výšky 238 mm, dĺžky 1250 mm</t>
  </si>
  <si>
    <t>ks</t>
  </si>
  <si>
    <t>27</t>
  </si>
  <si>
    <t>317161203</t>
  </si>
  <si>
    <t>Preklad nosný keramický vysoký šírky 70 mm, výšky 238 mm, dĺžky 1800 mm</t>
  </si>
  <si>
    <t>28</t>
  </si>
  <si>
    <t>317161206</t>
  </si>
  <si>
    <t>Preklad nosný keramický vysoký šírky 70 mm, výšky 238 mm, dĺžky 2250 mm</t>
  </si>
  <si>
    <t>34</t>
  </si>
  <si>
    <t>317161272</t>
  </si>
  <si>
    <t>Preklad keramický plochý šírky 145 mm, výšky 71 mm, dĺžky 1250 mm</t>
  </si>
  <si>
    <t>45</t>
  </si>
  <si>
    <t>342243211</t>
  </si>
  <si>
    <t>Priečky z pórobetónových tvárnic na maltu MVC hr. 150mm</t>
  </si>
  <si>
    <t>Vodorovné konštrukcie</t>
  </si>
  <si>
    <t>46</t>
  </si>
  <si>
    <t>411321414</t>
  </si>
  <si>
    <t xml:space="preserve">Strop 1 NP - Predpäté prefabrikované stropné panely hr. 200mm - viď výkres statika </t>
  </si>
  <si>
    <t>sub</t>
  </si>
  <si>
    <t>58</t>
  </si>
  <si>
    <t>417321515</t>
  </si>
  <si>
    <t>Betón stužujúcich pásov a vencov železový tr. C 25/30</t>
  </si>
  <si>
    <t>59</t>
  </si>
  <si>
    <t>417351115</t>
  </si>
  <si>
    <t>Debnenie bočníc stužujúcich pásov a vencov vrátane vzpier zhotovenie</t>
  </si>
  <si>
    <t>60</t>
  </si>
  <si>
    <t>417351116</t>
  </si>
  <si>
    <t>Debnenie bočníc stužujúcich pásov a vencov vrátane vzpier odstránenie</t>
  </si>
  <si>
    <t>61</t>
  </si>
  <si>
    <t>417361821</t>
  </si>
  <si>
    <t>Výstuž stužujúcich pásov a vencov z betonárskej ocele 10505</t>
  </si>
  <si>
    <t>62</t>
  </si>
  <si>
    <t>417391151</t>
  </si>
  <si>
    <t>Montáž obkladu betónových konštrukcií vykonaný súčasne s betónovaním extrudovaným polystyrénom</t>
  </si>
  <si>
    <t>63</t>
  </si>
  <si>
    <t>M</t>
  </si>
  <si>
    <t>2837650030</t>
  </si>
  <si>
    <t>Styrodur 2800 C extrudovaný polystyrén - XPS hrúbka 50 mm</t>
  </si>
  <si>
    <t>8</t>
  </si>
  <si>
    <t>64</t>
  </si>
  <si>
    <t>430321414</t>
  </si>
  <si>
    <t>Schodiskové konštrukcie, betón železový tr. C 25/30</t>
  </si>
  <si>
    <t>65</t>
  </si>
  <si>
    <t>430361821</t>
  </si>
  <si>
    <t>Výstuž schodiskových konštrukcií z betonárskej ocele 10505</t>
  </si>
  <si>
    <t>66</t>
  </si>
  <si>
    <t>433351131</t>
  </si>
  <si>
    <t>Debnenie - vrátane podpernej konštrukcie - schodníc pôdorysne priamočiarych zhotovenie</t>
  </si>
  <si>
    <t>67</t>
  </si>
  <si>
    <t>433351132</t>
  </si>
  <si>
    <t>Debnenie - vrátane podpernej konštrukcie - schodníc pôdorysne priamočiarych odstránenie</t>
  </si>
  <si>
    <t>68</t>
  </si>
  <si>
    <t>434351141</t>
  </si>
  <si>
    <t>Debnenie stupňov na podstupňovej doske alebo na teréne pôdorysne priamočiarych zhotovenie</t>
  </si>
  <si>
    <t>69</t>
  </si>
  <si>
    <t>434351142</t>
  </si>
  <si>
    <t>Debnenie stupňov na podstupňovej doske alebo na teréne pôdorysne priamočiarych odstránenie</t>
  </si>
  <si>
    <t>6</t>
  </si>
  <si>
    <t>Úpravy povrchov, podlahy, osadenie</t>
  </si>
  <si>
    <t>70</t>
  </si>
  <si>
    <t>611461115</t>
  </si>
  <si>
    <t xml:space="preserve">Príprava vnútorného podkladu stropov penetračný náter  </t>
  </si>
  <si>
    <t>71</t>
  </si>
  <si>
    <t>611461136</t>
  </si>
  <si>
    <t>Vnútorná omietka stropov vápennocementová, strojné miešanie, ručné nanášanie</t>
  </si>
  <si>
    <t>73</t>
  </si>
  <si>
    <t>612460151</t>
  </si>
  <si>
    <t>Príprava vnútorného podkladu stien cementovým prednástrekom, hr. 3 mm (pod vnútorný obklad)</t>
  </si>
  <si>
    <t>75</t>
  </si>
  <si>
    <t>612465182</t>
  </si>
  <si>
    <t>Vnútorná omietka stien strojné miešanie, ručné nanášanie,  hr. 3 mm</t>
  </si>
  <si>
    <t>77</t>
  </si>
  <si>
    <t>612473185</t>
  </si>
  <si>
    <t>Príplatok za zabudované omietniky v ploche stien (meria sa v m2 plochy)</t>
  </si>
  <si>
    <t>78</t>
  </si>
  <si>
    <t>621462116</t>
  </si>
  <si>
    <t xml:space="preserve">Príprava vonkajšieho podkladu podhľadov </t>
  </si>
  <si>
    <t>81</t>
  </si>
  <si>
    <t>622464212</t>
  </si>
  <si>
    <t>Vonkajšia omietka stien hr. 1,5 mm</t>
  </si>
  <si>
    <t>250</t>
  </si>
  <si>
    <t>622464212a</t>
  </si>
  <si>
    <t>Vonkajšia omietka stien, hr. 2 mm - sokel</t>
  </si>
  <si>
    <t>2060249562</t>
  </si>
  <si>
    <t>86</t>
  </si>
  <si>
    <t>625251579</t>
  </si>
  <si>
    <t>Kontaktný zatepľovací systém hr. 160 mm  - minerálne riešenie, skrutkovacie kotvy</t>
  </si>
  <si>
    <t>89</t>
  </si>
  <si>
    <t>632001011</t>
  </si>
  <si>
    <t>Zhotovenie separačnej fólie v podlahových vrstvách z PE</t>
  </si>
  <si>
    <t>90</t>
  </si>
  <si>
    <t>5858151020</t>
  </si>
  <si>
    <t>Separačná fólia</t>
  </si>
  <si>
    <t>93</t>
  </si>
  <si>
    <t>632452223</t>
  </si>
  <si>
    <t>Cementový poter zo suchých zmesí , pevnosti v tlaku 20 MPa, hr.60mm</t>
  </si>
  <si>
    <t>94</t>
  </si>
  <si>
    <t>632477432</t>
  </si>
  <si>
    <t>Samonivelizačná stierka , na vnútorné použitie, hr. 5 mm</t>
  </si>
  <si>
    <t>9</t>
  </si>
  <si>
    <t>Ostatné konštrukcie a práce-búranie</t>
  </si>
  <si>
    <t>96</t>
  </si>
  <si>
    <t>941941041</t>
  </si>
  <si>
    <t>Montáž lešenia ľahkého pracovného radového s podlahami šírky nad 1,00 do 1,20 m, výšky do 10 m</t>
  </si>
  <si>
    <t>97</t>
  </si>
  <si>
    <t>941941291</t>
  </si>
  <si>
    <t>Príplatok za prvý a každý ďalší i začatý mesiac použitia lešenia ľahkého pracovného radového s podlahami šírky nad 1,00 do 1,20 m, výšky do 10 m</t>
  </si>
  <si>
    <t>98</t>
  </si>
  <si>
    <t>941941841</t>
  </si>
  <si>
    <t>Demontáž lešenia ľahkého pracovného radového s podlahami šírky nad 1,00 do 1,20 m, výšky do 10 m</t>
  </si>
  <si>
    <t>103</t>
  </si>
  <si>
    <t>953945102</t>
  </si>
  <si>
    <t>Soklový profil SL 16 (hliníkový)</t>
  </si>
  <si>
    <t>m</t>
  </si>
  <si>
    <t>104</t>
  </si>
  <si>
    <t>953995113</t>
  </si>
  <si>
    <t>Rohová lišta z PVC</t>
  </si>
  <si>
    <t>106</t>
  </si>
  <si>
    <t>953995183</t>
  </si>
  <si>
    <t>Okenný a dverový dilatačný profil (plastový)</t>
  </si>
  <si>
    <t>99</t>
  </si>
  <si>
    <t>Presun hmôt HSV</t>
  </si>
  <si>
    <t>108</t>
  </si>
  <si>
    <t>998011002</t>
  </si>
  <si>
    <t>Presun hmôt pre budovy (801, 803, 812), zvislá konštr. z tehál, tvárnic, z kovu výšky do 12 m</t>
  </si>
  <si>
    <t>711</t>
  </si>
  <si>
    <t>Izolácie proti vode a vlhkosti</t>
  </si>
  <si>
    <t>109</t>
  </si>
  <si>
    <t>711111001</t>
  </si>
  <si>
    <t>Zhotovenie izolácie proti zemnej vlhkosti vodorovná náterom penetračným za studena</t>
  </si>
  <si>
    <t>110</t>
  </si>
  <si>
    <t>1116315000</t>
  </si>
  <si>
    <t>Lak asfaltový v sudoch</t>
  </si>
  <si>
    <t>111</t>
  </si>
  <si>
    <t>711112001</t>
  </si>
  <si>
    <t>Zhotovenie  izolácie proti zemnej vlhkosti zvislá penetračným náterom za studena</t>
  </si>
  <si>
    <t>112</t>
  </si>
  <si>
    <t>113</t>
  </si>
  <si>
    <t>711141559</t>
  </si>
  <si>
    <t>Zhotovenie  izolácie proti zemnej vlhkosti a tlakovej vode vodorovná NAIP pritavením</t>
  </si>
  <si>
    <t>114</t>
  </si>
  <si>
    <t>6283221000</t>
  </si>
  <si>
    <t xml:space="preserve">Asfaltovaný pás pre spodné vrstvy hydroizolačných systémov </t>
  </si>
  <si>
    <t>115</t>
  </si>
  <si>
    <t>711142559</t>
  </si>
  <si>
    <t>Zhotovenie  izolácie proti zemnej vlhkosti a tlakovej vode zvislá NAIP pritavením</t>
  </si>
  <si>
    <t>116</t>
  </si>
  <si>
    <t>117</t>
  </si>
  <si>
    <t>711211501</t>
  </si>
  <si>
    <t>Jednozlož. hydroizolačná hmota, kúpeľňová hydroizolácia dvojnásobná, ozn. I03 vodorová</t>
  </si>
  <si>
    <t>118</t>
  </si>
  <si>
    <t>711212501</t>
  </si>
  <si>
    <t>Jednozlož. hydroizolačná hmota, kúpeľňová hydroizolácia dvojnásobna, ozn. I03 zvislá</t>
  </si>
  <si>
    <t>119</t>
  </si>
  <si>
    <t>711471051</t>
  </si>
  <si>
    <t>Zhotovenie izolácie proti tlakovej vode PVC fóliou položenou voľne na vodorovnej ploche so zvarením spoju</t>
  </si>
  <si>
    <t>120</t>
  </si>
  <si>
    <t>2832990200</t>
  </si>
  <si>
    <t>Hydroizolačná fólia hr.2,50 mm</t>
  </si>
  <si>
    <t>121</t>
  </si>
  <si>
    <t>711491171</t>
  </si>
  <si>
    <t>Zhotovenie podkladnej vrstvy izolácie z textílie na ploche vodorovnej, pre izolácie proti zemnej vlhkosti, podpovrchovej a tlakovej vode</t>
  </si>
  <si>
    <t>122</t>
  </si>
  <si>
    <t>6936651300</t>
  </si>
  <si>
    <t xml:space="preserve">Geotextília netkaná polypropylénová </t>
  </si>
  <si>
    <t>123</t>
  </si>
  <si>
    <t>711491172</t>
  </si>
  <si>
    <t>Zhotovenie ochrannej vrstvy izolácie z textílie na ploche vodorovnej, pre izolácie proti zemnej vlhkosti, podpovrchovej a tlakovej vode</t>
  </si>
  <si>
    <t>124</t>
  </si>
  <si>
    <t>125</t>
  </si>
  <si>
    <t>998711202</t>
  </si>
  <si>
    <t>Presun hmôt pre izoláciu proti vode v objektoch výšky nad 6 do 12 m</t>
  </si>
  <si>
    <t>%</t>
  </si>
  <si>
    <t>712</t>
  </si>
  <si>
    <t>Izolácie striech</t>
  </si>
  <si>
    <t>126</t>
  </si>
  <si>
    <t>712290010</t>
  </si>
  <si>
    <t>Zhotovenie parozábrany</t>
  </si>
  <si>
    <t>127</t>
  </si>
  <si>
    <t>2830010400</t>
  </si>
  <si>
    <t>Paronepriepustná fólia</t>
  </si>
  <si>
    <t>128</t>
  </si>
  <si>
    <t>998712202</t>
  </si>
  <si>
    <t>Presun hmôt pre izoláciu povlakovej krytiny v objektoch výšky nad 6 do 12 m</t>
  </si>
  <si>
    <t>713</t>
  </si>
  <si>
    <t>Izolácie tepelné</t>
  </si>
  <si>
    <t>129</t>
  </si>
  <si>
    <t>713111111</t>
  </si>
  <si>
    <t>Montáž tepelnej izolácie stropov minerálnou vlnou, vrchom kladenou voľne</t>
  </si>
  <si>
    <t>130</t>
  </si>
  <si>
    <t>6314153490</t>
  </si>
  <si>
    <t>Tepelná izolácia  minerálna vata hr. 300 mm</t>
  </si>
  <si>
    <t>131</t>
  </si>
  <si>
    <t>713111121</t>
  </si>
  <si>
    <t>Montáž tepelnej izolácie stropov rovných minerálnou vlnou, spodkom s úpravou viazacím drôtom</t>
  </si>
  <si>
    <t>134</t>
  </si>
  <si>
    <t>713122111</t>
  </si>
  <si>
    <t>Montáž tepelnej izolácie podláh polystyrénom, kladeným voľne v jednej vrstve</t>
  </si>
  <si>
    <t>135</t>
  </si>
  <si>
    <t>2837653445</t>
  </si>
  <si>
    <t>EPS 150S penový polystyrén hrúbka 80 mm</t>
  </si>
  <si>
    <t>136</t>
  </si>
  <si>
    <t>2837653445.1</t>
  </si>
  <si>
    <t>EPS 150S penový polystyrén hrúbka 30 mm</t>
  </si>
  <si>
    <t>143</t>
  </si>
  <si>
    <t>998713202</t>
  </si>
  <si>
    <t>Presun hmôt pre izolácie tepelné v objektoch výšky nad 6 m do 12 m</t>
  </si>
  <si>
    <t>762</t>
  </si>
  <si>
    <t>Konštrukcie tesárske</t>
  </si>
  <si>
    <t>153</t>
  </si>
  <si>
    <t>762341202</t>
  </si>
  <si>
    <t xml:space="preserve">Montáž dreveného priehradového väzníka a doplnkov </t>
  </si>
  <si>
    <t>164</t>
  </si>
  <si>
    <t>998762202</t>
  </si>
  <si>
    <t>Presun hmôt pre konštrukcie tesárske v objektoch výšky do 12 m</t>
  </si>
  <si>
    <t>763</t>
  </si>
  <si>
    <t>Konštrukcie - drevostavby</t>
  </si>
  <si>
    <t>165</t>
  </si>
  <si>
    <t>763120010</t>
  </si>
  <si>
    <t>Sadrokartónová inštalačná predstena pre sanitárne zariadenia, jednoduché opláštenie, doska RBI 12,5 mm</t>
  </si>
  <si>
    <t>166</t>
  </si>
  <si>
    <t>763133410</t>
  </si>
  <si>
    <t>SDK podhľad , závesná dvojvrstvová kca v jednej rovine, profil CD a UD, dosky GKFI hr. 12,5 mm</t>
  </si>
  <si>
    <t>169</t>
  </si>
  <si>
    <t>998763403</t>
  </si>
  <si>
    <t>Presun hmôt pre sádrokartónové konštrukcie v stavbách(objektoch )výšky od 7 do 24 m</t>
  </si>
  <si>
    <t>764</t>
  </si>
  <si>
    <t>Konštrukcie klampiarske</t>
  </si>
  <si>
    <t>170</t>
  </si>
  <si>
    <t>764171800</t>
  </si>
  <si>
    <t>Krytina z profilovaného plechu sklon strechy do 30°</t>
  </si>
  <si>
    <t>171</t>
  </si>
  <si>
    <t>764171836</t>
  </si>
  <si>
    <t>Krytina z profilovaného plechu - hrebene z hrebenáčov s vetracím pásom, sklon strechy do 30°</t>
  </si>
  <si>
    <t>172</t>
  </si>
  <si>
    <t>764171839</t>
  </si>
  <si>
    <t>Krytina z profilovaného plechu - nárožie z hrebenáčov s vetracím pásom, sklon strechy do 30°</t>
  </si>
  <si>
    <t>176</t>
  </si>
  <si>
    <t>764410750</t>
  </si>
  <si>
    <t>Oplechovanie parapetov z hliníkového farebného Al plechu, vrátane rohov r.š. 330 mm</t>
  </si>
  <si>
    <t>179</t>
  </si>
  <si>
    <t>998764202</t>
  </si>
  <si>
    <t>Presun hmôt pre konštrukcie klampiarske v objektoch výšky nad 6 do 12 m</t>
  </si>
  <si>
    <t>765</t>
  </si>
  <si>
    <t>Konštrukcie - krytiny tvrdé</t>
  </si>
  <si>
    <t>180</t>
  </si>
  <si>
    <t>765901345</t>
  </si>
  <si>
    <t>Strešná fólia sklon do 35°</t>
  </si>
  <si>
    <t>181</t>
  </si>
  <si>
    <t>998765202</t>
  </si>
  <si>
    <t>Presun hmôt pre tvrdé krytiny v objektoch výšky nad 6 do 12 m</t>
  </si>
  <si>
    <t>766</t>
  </si>
  <si>
    <t>Konštrukcie stolárske</t>
  </si>
  <si>
    <t>182</t>
  </si>
  <si>
    <t>766621400</t>
  </si>
  <si>
    <t>Montáž okien plastových s hydroizolačnými ISO páskami (exteriérová a interiérová)</t>
  </si>
  <si>
    <t>185</t>
  </si>
  <si>
    <t>611412pc1</t>
  </si>
  <si>
    <t>Plastové okno jednodielne sklopné 900x600 mm, izol. trojsklo, farba biela</t>
  </si>
  <si>
    <t>186</t>
  </si>
  <si>
    <t>611412pc2</t>
  </si>
  <si>
    <t>Plastové okno jednokrídlové OS, 900x700 mm, izol. trojsklo, farba biela</t>
  </si>
  <si>
    <t>187</t>
  </si>
  <si>
    <t>611412pc5</t>
  </si>
  <si>
    <t>Plastové okno trojdielne 1xOS+ 2xpevné , 1500x2100 mm, izol. trojsklo, farba biela</t>
  </si>
  <si>
    <t>189</t>
  </si>
  <si>
    <t>611412pc3</t>
  </si>
  <si>
    <t>Plastové okno dvojdielne sklopné, 1500x1500 mm, izol. trojsklo, farba biela</t>
  </si>
  <si>
    <t>192</t>
  </si>
  <si>
    <t>611412pc41</t>
  </si>
  <si>
    <t>Plastové okno jednokrídlové OS , 1500x900 mm, izol. trojsklo, farba biela</t>
  </si>
  <si>
    <t>194</t>
  </si>
  <si>
    <t>766641071</t>
  </si>
  <si>
    <t>Montáž dverí plastových s hydroizolačnými ISO páskami (exteriérová a interiérová)</t>
  </si>
  <si>
    <t>197</t>
  </si>
  <si>
    <t>611412pc6</t>
  </si>
  <si>
    <t>Plastové vchodové dvere dvojdielne 1680x2400 mm (jednokr. dvere+ pevná časť),izolačné trojsklo, prah AL, farba biela - OB 1</t>
  </si>
  <si>
    <t>204</t>
  </si>
  <si>
    <t>766662112</t>
  </si>
  <si>
    <t>Montáž dverového krídla otočného jednokrídlového poldrážkového, do existujúcej zárubne, vrátane kovania</t>
  </si>
  <si>
    <t>205</t>
  </si>
  <si>
    <t>5491502040</t>
  </si>
  <si>
    <t>Kovanie - 2x kľučka, povrch nerez brúsený, 2x rozeta BB, FAB</t>
  </si>
  <si>
    <t>206</t>
  </si>
  <si>
    <t>5491502070</t>
  </si>
  <si>
    <t>Kovanie - 2x kľučka, povrch nerez brúsený, 2x rozeta WC</t>
  </si>
  <si>
    <t>207</t>
  </si>
  <si>
    <t>6117103100</t>
  </si>
  <si>
    <t>Dvere vnútorné jednokrídlové, výplň papierová voština, povrch fólia M10, plné, šírka 600-900 mm</t>
  </si>
  <si>
    <t>208</t>
  </si>
  <si>
    <t>766694141</t>
  </si>
  <si>
    <t>Montáž parapetnej dosky plastovej šírky do 300 mm, dĺžky do 1000 mm</t>
  </si>
  <si>
    <t>209</t>
  </si>
  <si>
    <t>766694142</t>
  </si>
  <si>
    <t>Montáž parapetnej dosky plastovej šírky do 300 mm, dĺžky 1000-1600 mm</t>
  </si>
  <si>
    <t>210</t>
  </si>
  <si>
    <t>766694144</t>
  </si>
  <si>
    <t>Montáž parapetnej dosky plastovej šírky do 300 mm, dĺžky nad 2600 mm</t>
  </si>
  <si>
    <t>211</t>
  </si>
  <si>
    <t>6119000980</t>
  </si>
  <si>
    <t>Vnútorné parapetné dosky plastové komôrkové,B=300mm biela, mramor, buk, zlatý dub</t>
  </si>
  <si>
    <t>212</t>
  </si>
  <si>
    <t>6119001030</t>
  </si>
  <si>
    <t>Plastové krytky k vnútorným parapetom plastovým, pár vo farbe biela, zlatý dub, buk</t>
  </si>
  <si>
    <t>215</t>
  </si>
  <si>
    <t>766702111</t>
  </si>
  <si>
    <t>Montáž zárubní obložkových pre dvere jednokrídlové</t>
  </si>
  <si>
    <t>216</t>
  </si>
  <si>
    <t>6117103138</t>
  </si>
  <si>
    <t>Zárubňa vnútorná obložková DTD doska, povrch fólia, rozmer 600-900/1970 mm, pre stenu hrúbky 60-170 mm, pre jednokrídlové dvere</t>
  </si>
  <si>
    <t>217</t>
  </si>
  <si>
    <t>6117103139</t>
  </si>
  <si>
    <t>Zárubňa vnútorná obložková DTD doska, povrch fólia, rozmer 600-900/1970 mm, pre stenu hrúbky 180-250 mm, pre jednokrídlové dvere</t>
  </si>
  <si>
    <t>251</t>
  </si>
  <si>
    <t>766811001.c</t>
  </si>
  <si>
    <t>Montáž kuchynskej linky</t>
  </si>
  <si>
    <t>-976791563</t>
  </si>
  <si>
    <t>252</t>
  </si>
  <si>
    <t>615620505555</t>
  </si>
  <si>
    <t xml:space="preserve">Kuchynská linka </t>
  </si>
  <si>
    <t>-579936848</t>
  </si>
  <si>
    <t>253</t>
  </si>
  <si>
    <t>6156205055001</t>
  </si>
  <si>
    <t xml:space="preserve">Dodávka + montáž elektrického sporáka </t>
  </si>
  <si>
    <t>-886489926</t>
  </si>
  <si>
    <t>254</t>
  </si>
  <si>
    <t>6156205055002</t>
  </si>
  <si>
    <t>Dodávka + montáž kuchynského odsávača pár</t>
  </si>
  <si>
    <t>1062681671</t>
  </si>
  <si>
    <t>219</t>
  </si>
  <si>
    <t>998766202</t>
  </si>
  <si>
    <t>Presun hmot pre konštrukcie stolárske v objektoch výšky nad 6 do 12 m</t>
  </si>
  <si>
    <t>767</t>
  </si>
  <si>
    <t>Konštrukcie doplnkové kovové</t>
  </si>
  <si>
    <t>220</t>
  </si>
  <si>
    <t>767163100</t>
  </si>
  <si>
    <t>Montáž zábradlia schodiska, výplň rebrovanie, kotvenie do podlahy</t>
  </si>
  <si>
    <t>221</t>
  </si>
  <si>
    <t>5534667260</t>
  </si>
  <si>
    <t>Nerezové zábradlie, vertikálna výplň nerez, madlo kruhové, výška 100 cm, kotvenie do podlahy</t>
  </si>
  <si>
    <t>224</t>
  </si>
  <si>
    <t>998767202</t>
  </si>
  <si>
    <t>Presun hmôt pre kovové stavebné doplnkové konštrukcie v objektoch výšky nad 6 do 12 m</t>
  </si>
  <si>
    <t>771</t>
  </si>
  <si>
    <t>Podlahy z dlaždíc</t>
  </si>
  <si>
    <t>228</t>
  </si>
  <si>
    <t>771575109</t>
  </si>
  <si>
    <t>Montáž podláh z dlaždíc keramických do tmelu</t>
  </si>
  <si>
    <t>229</t>
  </si>
  <si>
    <t>59786501PC</t>
  </si>
  <si>
    <t>Keramická dlažba hr. 10 mm</t>
  </si>
  <si>
    <t>232</t>
  </si>
  <si>
    <t>998771202</t>
  </si>
  <si>
    <t>Presun hmôt pre podlahy z dlaždíc v objektoch výšky nad 6 do 12 m</t>
  </si>
  <si>
    <t>776</t>
  </si>
  <si>
    <t>Podlahy povlakové</t>
  </si>
  <si>
    <t>233</t>
  </si>
  <si>
    <t>776411000</t>
  </si>
  <si>
    <t>Lepenie podlahových líšt soklových</t>
  </si>
  <si>
    <t>234</t>
  </si>
  <si>
    <t>2841291860</t>
  </si>
  <si>
    <t>Soklový profil</t>
  </si>
  <si>
    <t>235</t>
  </si>
  <si>
    <t>776521100</t>
  </si>
  <si>
    <t>Laminátová podlaha - montáž</t>
  </si>
  <si>
    <t>236</t>
  </si>
  <si>
    <t>2841305040</t>
  </si>
  <si>
    <t>Podlaha laminátová</t>
  </si>
  <si>
    <t>237</t>
  </si>
  <si>
    <t>776990100</t>
  </si>
  <si>
    <t>Zametanie podkladu pred kladením povlakovýck podláh</t>
  </si>
  <si>
    <t>238</t>
  </si>
  <si>
    <t>998776202</t>
  </si>
  <si>
    <t>Presun hmôt pre podlahy povlakové v objektoch výšky nad 6 do 12 m</t>
  </si>
  <si>
    <t>781</t>
  </si>
  <si>
    <t>Dokončovacie práce a obklady</t>
  </si>
  <si>
    <t>239</t>
  </si>
  <si>
    <t>781445017</t>
  </si>
  <si>
    <t>Montáž obkladov vnútor. stien z obkladačiek kladených do tmelu</t>
  </si>
  <si>
    <t>240</t>
  </si>
  <si>
    <t>5976582000</t>
  </si>
  <si>
    <t>Obkladačky keramické glazované jednofarebné hladké</t>
  </si>
  <si>
    <t>241</t>
  </si>
  <si>
    <t>998781202</t>
  </si>
  <si>
    <t>Presun hmôt pre obklady keramické v objektoch výšky nad 6 do 12 m</t>
  </si>
  <si>
    <t>783</t>
  </si>
  <si>
    <t>Dokončovacie práce - nátery</t>
  </si>
  <si>
    <t>242</t>
  </si>
  <si>
    <t>783225100</t>
  </si>
  <si>
    <t>Nátery kov.stav.doplnk.konštr. syntetické na vzduchu schnúce dvojnás. 1x s emailov. - 105µm</t>
  </si>
  <si>
    <t>243</t>
  </si>
  <si>
    <t>783226100</t>
  </si>
  <si>
    <t>Nátery kov.stav.doplnk.konštr. syntetické na vzduchu schnúce základný - 35µm</t>
  </si>
  <si>
    <t>244</t>
  </si>
  <si>
    <t>783726000</t>
  </si>
  <si>
    <t>Nátery tesárskych konštrukcií syntetické lazurovacím lakom napustením</t>
  </si>
  <si>
    <t>245</t>
  </si>
  <si>
    <t>783726200</t>
  </si>
  <si>
    <t>Nátery tesárskych konštrukcií syntetické na vzduchu schnúce lazurovacím lakom 2x lakovaním</t>
  </si>
  <si>
    <t>246</t>
  </si>
  <si>
    <t>783782203</t>
  </si>
  <si>
    <t>Nátery tesárskych konštrukcií povrchová impregnácia Bochemitom QB</t>
  </si>
  <si>
    <t>784</t>
  </si>
  <si>
    <t>Dokončovacie práce - maľby</t>
  </si>
  <si>
    <t>247</t>
  </si>
  <si>
    <t>784410100</t>
  </si>
  <si>
    <t>Penetrovanie jednonásobné jemnozrnných podkladov výšky do 3,80 m</t>
  </si>
  <si>
    <t>248</t>
  </si>
  <si>
    <t>784418011</t>
  </si>
  <si>
    <t>Zakrývanie otvorov, podláh a zariadení fóliou v miestnostiach alebo na schodisku</t>
  </si>
  <si>
    <t>249</t>
  </si>
  <si>
    <t>784430010</t>
  </si>
  <si>
    <t>Maľby akrylátové základné dvojnásobné, ručne nanášané na jemnozrnný podklad výšky do 3,80 m</t>
  </si>
  <si>
    <t xml:space="preserve">02 - Elektroinštalácia </t>
  </si>
  <si>
    <t>HSV - Práce a dodávky HSV</t>
  </si>
  <si>
    <t xml:space="preserve">    9 - Ostatné konštrukcie a práce-búranie</t>
  </si>
  <si>
    <t>M - Práce a dodávky M</t>
  </si>
  <si>
    <t xml:space="preserve">    21-M - Elektromontáže</t>
  </si>
  <si>
    <t xml:space="preserve">    22-M - Montáže oznamovacích a zabezpečovacích zariadení</t>
  </si>
  <si>
    <t>VRN - Vedľajšie rozpočtové náklady</t>
  </si>
  <si>
    <t>HSV</t>
  </si>
  <si>
    <t>Práce a dodávky HSV</t>
  </si>
  <si>
    <t>974032871</t>
  </si>
  <si>
    <t>Vytváranie drážok ručným drážkovačom v nepálených tehlách (Ytong, Porfix, ...) hĺbky do 30 mm, š. do 30 mm,  -0,00045t</t>
  </si>
  <si>
    <t>974032872</t>
  </si>
  <si>
    <t>Vytváranie drážok ručným drážkovačom v nepálených tehlách (Ytong, Porfix, ...) hĺbky do 30 mm, š. do 70 mm,  -0,00045t</t>
  </si>
  <si>
    <t>974032873</t>
  </si>
  <si>
    <t>Vytváranie drážok ručným drážkovačom v nepálených tehlách (Ytong, Porfix, ...) hĺbky do 30 mm, š. do 100 mm,  -0,00150t</t>
  </si>
  <si>
    <t>974032877</t>
  </si>
  <si>
    <t>Vytváranie drážok ručným drážkovačom v nepálených tehlách (Ytong, Porfix, ...) hĺbky do 50 mm, š. do 70 mm,  -0,00175t</t>
  </si>
  <si>
    <t>5</t>
  </si>
  <si>
    <t>974032878</t>
  </si>
  <si>
    <t>Vytváranie drážok ručným drážkovačom v nepálených tehlách (Ytong, Porfix, ...) hĺbky do 50 mm, š. do 100 mm,  -0,00250t</t>
  </si>
  <si>
    <t>Práce a dodávky M</t>
  </si>
  <si>
    <t>21-M</t>
  </si>
  <si>
    <t>Elektromontáže</t>
  </si>
  <si>
    <t>053822</t>
  </si>
  <si>
    <t>Svork. ekvipot. 1801 VDE kryt</t>
  </si>
  <si>
    <t>KS</t>
  </si>
  <si>
    <t>256</t>
  </si>
  <si>
    <t>7</t>
  </si>
  <si>
    <t>210010024</t>
  </si>
  <si>
    <t>Rúrka ohybná elektroinštalačná z PVC typ FXP 16, uložená pevne</t>
  </si>
  <si>
    <t>14</t>
  </si>
  <si>
    <t>345710009000</t>
  </si>
  <si>
    <t>Rúrka ohybná vlnitá pancierová PVC-U, FXP DN 16</t>
  </si>
  <si>
    <t>16</t>
  </si>
  <si>
    <t>210010026</t>
  </si>
  <si>
    <t>Rúrka ohybná elektroinštalačná z PVC typ FXP 25, uložená pevne</t>
  </si>
  <si>
    <t>345710009200</t>
  </si>
  <si>
    <t>Rúrka ohybná vlnitá pancierová PVC-U, FXP DN 25</t>
  </si>
  <si>
    <t>210010027</t>
  </si>
  <si>
    <t>Rúrka ohybná elektroinštalačná z PVC typ FXP 32, uložená pevne</t>
  </si>
  <si>
    <t>345710009300</t>
  </si>
  <si>
    <t>Rúrka ohybná vlnitá pancierová PVC-U, FXP DN 32</t>
  </si>
  <si>
    <t>210010306</t>
  </si>
  <si>
    <t>Krabica prístrojová KU 68/71 L1, KU 68 LA/1, do dutých stien,bez zapojenia</t>
  </si>
  <si>
    <t>345410010700</t>
  </si>
  <si>
    <t>Krabica univerzálna z PVC do dutých stien KL 68 L/1, Dxh 79x50 mm, KOPOS</t>
  </si>
  <si>
    <t>15</t>
  </si>
  <si>
    <t>210010342</t>
  </si>
  <si>
    <t>Krabica pre mostíkové vodiče vrátane svorkovnice a zapojenia typ 6434-13</t>
  </si>
  <si>
    <t>30</t>
  </si>
  <si>
    <t>PA515211</t>
  </si>
  <si>
    <t>OBO 2000342 škatuľa A11 prázdna sivá 85x85x40mm</t>
  </si>
  <si>
    <t>32</t>
  </si>
  <si>
    <t>210020801</t>
  </si>
  <si>
    <t>Protipožiarna prepážka a predel, vedľajšía protipožiarna obal káblov - "Pyrofol", veľkosť 0,20 m2</t>
  </si>
  <si>
    <t>210021542</t>
  </si>
  <si>
    <t>Tesnenie vodor. prestupu, s jednym kábl. ved. s viackáblovými vedeniami typ D nad 190 cm výšky</t>
  </si>
  <si>
    <t>36</t>
  </si>
  <si>
    <t>210110031.S</t>
  </si>
  <si>
    <t>Dvojitý striedavý prepínač - radenie 6+6, zapustená montáž IP 44, vrátane zapojenia</t>
  </si>
  <si>
    <t>38</t>
  </si>
  <si>
    <t>752108</t>
  </si>
  <si>
    <t>FLUSH MOUNTING WIRING DEVICES ,VALENA LIFE DVOJITÝ STRIEDAVÝ PREPÍNAČ BIELY,Legrand</t>
  </si>
  <si>
    <t>40</t>
  </si>
  <si>
    <t>21</t>
  </si>
  <si>
    <t>210110041</t>
  </si>
  <si>
    <t>Spínač polozapustený a zapustený vrátane zapojenia jednopólový - radenie 1</t>
  </si>
  <si>
    <t>42</t>
  </si>
  <si>
    <t>752101</t>
  </si>
  <si>
    <t>FLUSH MOUNTING WIRING DEVICES ,VALENA LIFE SPÍNAČ Č.1 BIELY,Legrand</t>
  </si>
  <si>
    <t>44</t>
  </si>
  <si>
    <t>210110043</t>
  </si>
  <si>
    <t>Spínač polozapustený a zapustený vrátane zapojenia sériový prep.stried. - radenie 5 A</t>
  </si>
  <si>
    <t>752105</t>
  </si>
  <si>
    <t>FLUSH MOUNTING WIRING DEVICES ,VALENA LIFE SÉRIOVÝ SPÍNAČ Č.5 BIELY,Legrand</t>
  </si>
  <si>
    <t>48</t>
  </si>
  <si>
    <t>25</t>
  </si>
  <si>
    <t>210110045</t>
  </si>
  <si>
    <t>Spínač polozapustený a zapustený vrátane zapojenia stried.prep.- radenie 6</t>
  </si>
  <si>
    <t>50</t>
  </si>
  <si>
    <t>752106</t>
  </si>
  <si>
    <t>FLUSH MOUNTING WIRING DEVICES ,VALENA LIFE STRIEDAVÝ PREPÍNAČ Č.6 BIELY,Legrand</t>
  </si>
  <si>
    <t>52</t>
  </si>
  <si>
    <t>754001</t>
  </si>
  <si>
    <t>FLUSH MOUNTING WIRING DEVICES ,VALENA LIFE RÁMIK JEDNODUCHÝ BIELY,Legrand</t>
  </si>
  <si>
    <t>54</t>
  </si>
  <si>
    <t>754002</t>
  </si>
  <si>
    <t>FLUSH MOUNTING WIRING DEVICES ,VALENA LIFE RÁMIK DVOJNÁSOBNÝ BIELY,Legrand</t>
  </si>
  <si>
    <t>56</t>
  </si>
  <si>
    <t>29</t>
  </si>
  <si>
    <t>754003</t>
  </si>
  <si>
    <t>FLUSH MOUNTING WIRING DEVICES ,VALENA LIFE RÁMIK TROJNÁSOBNÝ BIELY,Legrand</t>
  </si>
  <si>
    <t>754005</t>
  </si>
  <si>
    <t>FLUSH MOUNTING WIRING DEVICES ,VALENA LIFE RÁMIK PÄŤNÁSOBNÝ BIELY,Legrand</t>
  </si>
  <si>
    <t>31</t>
  </si>
  <si>
    <t>210110046.S</t>
  </si>
  <si>
    <t>Spínač polozapustený a zapustený vrátane zapojenia krížový prep.- radenie 7</t>
  </si>
  <si>
    <t>752107</t>
  </si>
  <si>
    <t>FLUSH MOUNTING WIRING DEVICES ,VALENA LIFE KRÍŽOVÝ PREPÍNAČ Č.7 BIELY,Legrand</t>
  </si>
  <si>
    <t>33</t>
  </si>
  <si>
    <t>210110081</t>
  </si>
  <si>
    <t>Sporáková prípojka typ 39563 - 13C, nástenná vrátane tlejivky</t>
  </si>
  <si>
    <t>345320003500</t>
  </si>
  <si>
    <t>Vypínač TANGO šporáková prípojka so signálkou 39563-13 radenie 3, ABB</t>
  </si>
  <si>
    <t>35</t>
  </si>
  <si>
    <t>210111011</t>
  </si>
  <si>
    <t>Domová zásuvka polozapustená alebo zapustená vrátane zapojenia 10/16 A 250 V 2P + Z</t>
  </si>
  <si>
    <t>585410000160</t>
  </si>
  <si>
    <t>Sadra biela, balenie 30 kg</t>
  </si>
  <si>
    <t>72</t>
  </si>
  <si>
    <t>37</t>
  </si>
  <si>
    <t>753180</t>
  </si>
  <si>
    <t>FLUSH MOUNTING WIRING DEVICES ,VALENA LIFE ZÁSUVKA 2P+T S DETSKOU OCHRANOU BIELA ,Legrand</t>
  </si>
  <si>
    <t>74</t>
  </si>
  <si>
    <t>210193073.S</t>
  </si>
  <si>
    <t>Domova rozvodnica do 56 M pre zapustenú montáž bez sekacích prác</t>
  </si>
  <si>
    <t>76</t>
  </si>
  <si>
    <t>39</t>
  </si>
  <si>
    <t>Y7-113685</t>
  </si>
  <si>
    <t>Rozvodnica, NA omietku, biele dvere, N/PE svorky, 2 rady, 48 modulov, BF-O-2/48-C vrátane výzbroje</t>
  </si>
  <si>
    <t>kus</t>
  </si>
  <si>
    <t>210193074</t>
  </si>
  <si>
    <t>Domova rozvodnica do 72 M pre zapustenú montáž bez sekacích prác</t>
  </si>
  <si>
    <t>80</t>
  </si>
  <si>
    <t>41</t>
  </si>
  <si>
    <t>Y7-283048</t>
  </si>
  <si>
    <t>Rozvodnica, POD omietku, biele dvere, N/PE svorky, 3 rady, 72 modulov, BF-U-3/72-C vrátane výzbroje</t>
  </si>
  <si>
    <t>82</t>
  </si>
  <si>
    <t>210201520</t>
  </si>
  <si>
    <t>Zapojenie svietidla 1x svetelný zdroj, núdzového, podhľadového, LED - núdzový režim</t>
  </si>
  <si>
    <t>84</t>
  </si>
  <si>
    <t>43</t>
  </si>
  <si>
    <t>NLLMD009ML</t>
  </si>
  <si>
    <t>Núdzové svietidlo DER, ERT-LED, biele, zápustné, ML</t>
  </si>
  <si>
    <t>210220800</t>
  </si>
  <si>
    <t>Uzemňovacie vedenie na povrchu  AlMgSi  drôt zvodový Ø 8-10</t>
  </si>
  <si>
    <t>88</t>
  </si>
  <si>
    <t>354410064200</t>
  </si>
  <si>
    <t>Drôt bleskozvodový zliatina AlMgSi, d 8 mm, Al</t>
  </si>
  <si>
    <t>kg</t>
  </si>
  <si>
    <t>210220810</t>
  </si>
  <si>
    <t>Podpery vedenia</t>
  </si>
  <si>
    <t>92</t>
  </si>
  <si>
    <t>47</t>
  </si>
  <si>
    <t>354410035000</t>
  </si>
  <si>
    <t>Podpera vedenia</t>
  </si>
  <si>
    <t>210220853</t>
  </si>
  <si>
    <t>Svorka zliatina AlMgSi spojovacia SS</t>
  </si>
  <si>
    <t>49</t>
  </si>
  <si>
    <t>354410012900</t>
  </si>
  <si>
    <t>Svorka spojovacia zliatina AlMgSi označenie SS 2 skrutky s príložkou Al</t>
  </si>
  <si>
    <t>210220856</t>
  </si>
  <si>
    <t>Svorka zliatina AlMgSi na odkvapový žľab SO</t>
  </si>
  <si>
    <t>100</t>
  </si>
  <si>
    <t>51</t>
  </si>
  <si>
    <t>354410013800</t>
  </si>
  <si>
    <t>Svorka okapová zliatina AlMgSi označenie SO Al</t>
  </si>
  <si>
    <t>102</t>
  </si>
  <si>
    <t>210220880</t>
  </si>
  <si>
    <t>Krabica pre skušobnú svorku MK</t>
  </si>
  <si>
    <t>53</t>
  </si>
  <si>
    <t>354410063500</t>
  </si>
  <si>
    <t>DEHN MK zo svorkou,podestou do zatepleného muriva,TSKS WDVS 185X140X88</t>
  </si>
  <si>
    <t>210222020</t>
  </si>
  <si>
    <t>Uzemňovacie vedenie v zemi FeZn vrátane izolácie spojov, pre vonkajšie práce</t>
  </si>
  <si>
    <t>55</t>
  </si>
  <si>
    <t>354410058800</t>
  </si>
  <si>
    <t>Pásovina uzemňovacia FeZn 30 x 4 mm</t>
  </si>
  <si>
    <t>210222021</t>
  </si>
  <si>
    <t>Uzemňovacie vedenie v zemi FeZn vrátane izolácie spojov O 10 mm, pre vonkajšie práce</t>
  </si>
  <si>
    <t>57</t>
  </si>
  <si>
    <t>EBL000000681</t>
  </si>
  <si>
    <t>Drôt zvodový 5021162 10mm FeZn s PVC izoláciou 1kg (1,11m)</t>
  </si>
  <si>
    <t>EBL000000045</t>
  </si>
  <si>
    <t>Drôt zvodový 10mm FeZn 1kg (1,61m)</t>
  </si>
  <si>
    <t>210222030</t>
  </si>
  <si>
    <t>Ekvipotenciálna svorkovnica</t>
  </si>
  <si>
    <t>354410064700</t>
  </si>
  <si>
    <t>Štítok orientačný na zvody 0</t>
  </si>
  <si>
    <t>210222050</t>
  </si>
  <si>
    <t>Označenie zvodov číselnými štítkami, pre vonkajšie práce</t>
  </si>
  <si>
    <t>354410001000</t>
  </si>
  <si>
    <t>SR 03 B - DEHN S-K BD Rd 8-10 FI 30 FeZn</t>
  </si>
  <si>
    <t>210222245</t>
  </si>
  <si>
    <t>Svorka FeZn pripojovacia SP, pre vonkajšie práce</t>
  </si>
  <si>
    <t>354410004000</t>
  </si>
  <si>
    <t>Svorka FeZn pripájaca označenie SP 1</t>
  </si>
  <si>
    <t>210222247</t>
  </si>
  <si>
    <t>Svorka FeZn skúšobná SZ, pre vonkajšie práce</t>
  </si>
  <si>
    <t>132</t>
  </si>
  <si>
    <t>354410004300</t>
  </si>
  <si>
    <t>DEHN S-PA (D) Rd7-10 FeZn</t>
  </si>
  <si>
    <t>210222252</t>
  </si>
  <si>
    <t>Svorka FeZn odbočovacia spojovacia SR01-02, pre vonkajšie práce</t>
  </si>
  <si>
    <t>354410000600</t>
  </si>
  <si>
    <t>Svorka FeZn odbočovacia spojovacia označenie SR 02 (M8)</t>
  </si>
  <si>
    <t>138</t>
  </si>
  <si>
    <t>210222253</t>
  </si>
  <si>
    <t>Svorka FeZn uzemňovacia SR03, pre vonkajšie práce</t>
  </si>
  <si>
    <t>140</t>
  </si>
  <si>
    <t>220733052</t>
  </si>
  <si>
    <t>Montáž a zapojenie koaxialného kábla uloženého pod omietkou</t>
  </si>
  <si>
    <t>142</t>
  </si>
  <si>
    <t>341220004000</t>
  </si>
  <si>
    <t>Kábel medený koaxiálny CAVEL TS703J PVC d 6,7 mm (4,8 mm), Class A++, 100 m</t>
  </si>
  <si>
    <t>144</t>
  </si>
  <si>
    <t>210800108</t>
  </si>
  <si>
    <t>Kábel medený uložený voľne CYKY 450/750 V 3x2,5</t>
  </si>
  <si>
    <t>146</t>
  </si>
  <si>
    <t>341110000800</t>
  </si>
  <si>
    <t>Kábel medený CYKY 3x2,5 mm2</t>
  </si>
  <si>
    <t>148</t>
  </si>
  <si>
    <t>210800226</t>
  </si>
  <si>
    <t>Kábel medený uložený pod omietkou CYKY  450/750 V  3x1,5mm2</t>
  </si>
  <si>
    <t>150</t>
  </si>
  <si>
    <t>341110000700</t>
  </si>
  <si>
    <t>Kábel medený CYKY 3x1,5 mm2</t>
  </si>
  <si>
    <t>152</t>
  </si>
  <si>
    <t>210800239</t>
  </si>
  <si>
    <t>Kábel medený uložený pod omietkou CYKY  450/750 V  5x2,5mm2</t>
  </si>
  <si>
    <t>154</t>
  </si>
  <si>
    <t>341110002000</t>
  </si>
  <si>
    <t>Kábel medený CYKY 5x2,5 mm2</t>
  </si>
  <si>
    <t>156</t>
  </si>
  <si>
    <t>79</t>
  </si>
  <si>
    <t>210800628</t>
  </si>
  <si>
    <t>Vodič medený uložený pevne H07V-K (CYA)  450/750 V 6</t>
  </si>
  <si>
    <t>158</t>
  </si>
  <si>
    <t>341310009100</t>
  </si>
  <si>
    <t>Vodič medený flexibilný H07V-K 6 mm2</t>
  </si>
  <si>
    <t>160</t>
  </si>
  <si>
    <t>210800630</t>
  </si>
  <si>
    <t>Vodič medený uložený pevne H07V-K (CYA)  450/750 V 16</t>
  </si>
  <si>
    <t>162</t>
  </si>
  <si>
    <t>341310009300</t>
  </si>
  <si>
    <t>Vodič medený flexibilný H07V-K 16 mm2</t>
  </si>
  <si>
    <t>83</t>
  </si>
  <si>
    <t>210881075</t>
  </si>
  <si>
    <t>Kábel bezhalogénový, medený uložený pevne N2XH 0,6/1,0 kV  3x1,5</t>
  </si>
  <si>
    <t>341610014300</t>
  </si>
  <si>
    <t>Kábel medený bezhalogenový N2XH 3x1,5 mm2</t>
  </si>
  <si>
    <t>168</t>
  </si>
  <si>
    <t>85</t>
  </si>
  <si>
    <t>210881076</t>
  </si>
  <si>
    <t>Kábel bezhalogénový, medený uložený pevne N2XH 0,6/1,0 kV  3x2,5</t>
  </si>
  <si>
    <t>341610014400</t>
  </si>
  <si>
    <t>Kábel medený bezhalogenový N2XH 3x2,5 mm2</t>
  </si>
  <si>
    <t>22-M</t>
  </si>
  <si>
    <t>Montáže oznamovacích a zabezpečovacích zariadení</t>
  </si>
  <si>
    <t>87</t>
  </si>
  <si>
    <t>220320307</t>
  </si>
  <si>
    <t>Montáž stanice elektrického vrátnika hlasitého, zapojenie prívodov,preskúšanie funkcie</t>
  </si>
  <si>
    <t>174</t>
  </si>
  <si>
    <t>Y7-283078</t>
  </si>
  <si>
    <t>Audiovrátnik komplet</t>
  </si>
  <si>
    <t>220511002</t>
  </si>
  <si>
    <t>Montáž zásuvky 2xRJ45 pod omietku</t>
  </si>
  <si>
    <t>178</t>
  </si>
  <si>
    <t>753149</t>
  </si>
  <si>
    <t>VDI &amp; AV COPPER CONNECTORS ,VALENA LIFE ZÁSUVKA 2X RJ45 CAT.6A STP BIELA,Legrand</t>
  </si>
  <si>
    <t>91</t>
  </si>
  <si>
    <t>220511030</t>
  </si>
  <si>
    <t>Montáž kábla FTP pod omietku</t>
  </si>
  <si>
    <t>KDP000001481</t>
  </si>
  <si>
    <t>Kábel datový Solarix CAT6a B2cas1d1a1 SXKD 6A STP LSOHFR oranžový</t>
  </si>
  <si>
    <t>184</t>
  </si>
  <si>
    <t>220711045</t>
  </si>
  <si>
    <t>Montáž a zapojenie pohybových senzorov PIR - interiér, strop</t>
  </si>
  <si>
    <t>SPS000000029</t>
  </si>
  <si>
    <t>Senzor pohybu ZONA JQ-37 00464 230VAC IP20 6m/360° PIR biela</t>
  </si>
  <si>
    <t>188</t>
  </si>
  <si>
    <t>95</t>
  </si>
  <si>
    <t>220733041</t>
  </si>
  <si>
    <t>Montáž a inštalácia TV+SAT zásuvky</t>
  </si>
  <si>
    <t>190</t>
  </si>
  <si>
    <t>753161</t>
  </si>
  <si>
    <t>FLUSH MOUNTING WIRING DEVICES ,VALENA LIFE ZÁSUVKA TV PRIEBEŽNÁ BIELA,Legrand</t>
  </si>
  <si>
    <t>VRN</t>
  </si>
  <si>
    <t>Vedľajšie rozpočtové náklady</t>
  </si>
  <si>
    <t>001000034</t>
  </si>
  <si>
    <t>Inžinierska činnosť - skúšky a revízie ostatné skúšky</t>
  </si>
  <si>
    <t>200</t>
  </si>
  <si>
    <t xml:space="preserve">03 - UK - Ústredné vykurovanie </t>
  </si>
  <si>
    <t xml:space="preserve">D1 - </t>
  </si>
  <si>
    <t>D1</t>
  </si>
  <si>
    <t>713482121</t>
  </si>
  <si>
    <t>Montáž trubíc z PE, hr.15-20 mm,vnút.priemer do 38 mm</t>
  </si>
  <si>
    <t>2837741529</t>
  </si>
  <si>
    <t xml:space="preserve">Tubolit DG 18 x 20 izolácia-trubica </t>
  </si>
  <si>
    <t>2837741542</t>
  </si>
  <si>
    <t xml:space="preserve">Tubolit DG 22 x 20 izolácia-trubica </t>
  </si>
  <si>
    <t>2837741555</t>
  </si>
  <si>
    <t xml:space="preserve">Tubolit DG 28 x 20 izolácia-trubica </t>
  </si>
  <si>
    <t>2837741568</t>
  </si>
  <si>
    <t xml:space="preserve">Tubolit DG 35 x 20 izolácia-trubica </t>
  </si>
  <si>
    <t>713482212</t>
  </si>
  <si>
    <t>Montáž trubíc z PE, hr.11-20 mm,na tvarovky</t>
  </si>
  <si>
    <t>722171113</t>
  </si>
  <si>
    <t>Potrubie plasthliníkové 20x2 mm v kotúčoch</t>
  </si>
  <si>
    <t>722171134</t>
  </si>
  <si>
    <t>Potrubie plasthliníkové D32x3,0 mm v kotúčoch</t>
  </si>
  <si>
    <t>734209125</t>
  </si>
  <si>
    <t>Montáž závitovej armatúry s 3 závitmi G 1</t>
  </si>
  <si>
    <t>4849220004</t>
  </si>
  <si>
    <t>Termostatický zmiešavací ventil pre TV, 1"</t>
  </si>
  <si>
    <t>722221010</t>
  </si>
  <si>
    <t>Montáž guľového kohúta závitového priameho G 1/2</t>
  </si>
  <si>
    <t>1210001</t>
  </si>
  <si>
    <t>Guľový kohút DN15</t>
  </si>
  <si>
    <t>722221015</t>
  </si>
  <si>
    <t>Montáž guľového kohúta závitového priameho G 3/4</t>
  </si>
  <si>
    <t>1210002</t>
  </si>
  <si>
    <t>Guľový kohút  DN20</t>
  </si>
  <si>
    <t>722221020</t>
  </si>
  <si>
    <t>Montáž guľového kohúta závitového priameho G 1</t>
  </si>
  <si>
    <t>1210003</t>
  </si>
  <si>
    <t>Guľový kohút DN25</t>
  </si>
  <si>
    <t>722221175</t>
  </si>
  <si>
    <t>Montáž poistného ventilu závitového pre vodu G 3/4</t>
  </si>
  <si>
    <t>5511130290</t>
  </si>
  <si>
    <t>Poistný ventil, 3/4”x8 bar</t>
  </si>
  <si>
    <t>722221310</t>
  </si>
  <si>
    <t>Montáž spätnej klapky závitovej G 3/4</t>
  </si>
  <si>
    <t>5511871650</t>
  </si>
  <si>
    <t>Spätná klapka 3/4"</t>
  </si>
  <si>
    <t>722221315</t>
  </si>
  <si>
    <t>Montáž spätnej klapky závitovej G 1</t>
  </si>
  <si>
    <t>5511871660</t>
  </si>
  <si>
    <t>Spätná klapka, 1"</t>
  </si>
  <si>
    <t>722221365</t>
  </si>
  <si>
    <t>Montáž filtra závitového G 3/4</t>
  </si>
  <si>
    <t>AtlasDP25</t>
  </si>
  <si>
    <t>Bankový filter Atlas DP DN25 + vložka 50mcr</t>
  </si>
  <si>
    <t>722263414</t>
  </si>
  <si>
    <t>Montáž vodomeru závit. G 1/2 (1,5 m3.h-1)</t>
  </si>
  <si>
    <t>3882122300</t>
  </si>
  <si>
    <t>Vodomer, do 30°C, DN15, 1,5 m3/hod, mokrobežný</t>
  </si>
  <si>
    <t>998722201</t>
  </si>
  <si>
    <t>Presun hmôt pre vnútorný vodovod v objektoch výšky do 6 m</t>
  </si>
  <si>
    <t>724399106</t>
  </si>
  <si>
    <t>Dodávka a montáž úpavovne vody - katexovaná kabinetná úprava</t>
  </si>
  <si>
    <t>súb.</t>
  </si>
  <si>
    <t>731261000</t>
  </si>
  <si>
    <t>Montáž plynového kotla nástenného klasického komínového výkon 10,5 až 24,8 kW</t>
  </si>
  <si>
    <t>4849111040</t>
  </si>
  <si>
    <t>Kondenzačný kotol na plyn ,200-W,výkon 5,2až26</t>
  </si>
  <si>
    <t>731360101</t>
  </si>
  <si>
    <t>Kompletná dodávka odvodu spalín a prívodu vzduchu pre plynový kondezačný kotol vč. revízie</t>
  </si>
  <si>
    <t>998731201</t>
  </si>
  <si>
    <t>Presun hmôt pre kotolne umiestnené vo výške (hĺbke) do 6 m</t>
  </si>
  <si>
    <t>732219215</t>
  </si>
  <si>
    <t>Montáž zásobníkového ohrievača vody pre ohrev pitnej vody v spojení s kotlami objem 300 l</t>
  </si>
  <si>
    <t>5413000690</t>
  </si>
  <si>
    <t>Stacionárny ohrievač vody s nepriamym ohrevom a objemom 300</t>
  </si>
  <si>
    <t>732331512</t>
  </si>
  <si>
    <t>Nádoba expanzná tlaková s membránou Expanzomat bez poistného ventilu objemu 12 l</t>
  </si>
  <si>
    <t>732331542</t>
  </si>
  <si>
    <t>Nádoba expanzná tlaková s membránou Expanzomat bez poistného ventilu, tlak 10 barov, objem 12 l</t>
  </si>
  <si>
    <t>732331862</t>
  </si>
  <si>
    <t>Montáž expanznej nádoby  tlak 10 barov s vakom objem 12 l</t>
  </si>
  <si>
    <t>732491000</t>
  </si>
  <si>
    <t>Montáž cirkulačného čerpadla DN 15 rozpon 80 mm výtlak do 1,4 m</t>
  </si>
  <si>
    <t>4268157170</t>
  </si>
  <si>
    <t>Cirkulačné čerpadlo 1x230V 50Hz</t>
  </si>
  <si>
    <t>998732201</t>
  </si>
  <si>
    <t>Presun hmôt pre strojovne v objektoch výšky do 6 m</t>
  </si>
  <si>
    <t>722171111</t>
  </si>
  <si>
    <t>Potrubie plasthliníkové 16x2 mm v kotúčoch</t>
  </si>
  <si>
    <t>722171114</t>
  </si>
  <si>
    <t>Potrubie plasthliníkové 26x3 mm v kotúčoch</t>
  </si>
  <si>
    <t>733191301</t>
  </si>
  <si>
    <t>Tlaková skúška plastového potrubia do 32 mm</t>
  </si>
  <si>
    <t>998733201</t>
  </si>
  <si>
    <t>Presun hmôt pre rozvody potrubia v objektoch výšky do 6 m</t>
  </si>
  <si>
    <t>734211111</t>
  </si>
  <si>
    <t>Ventil odvzdušňovací závitový vykurovacích telies do G 3/8</t>
  </si>
  <si>
    <t>734213250</t>
  </si>
  <si>
    <t>Montáž ventilu odvzdušňovacieho závitového automatického G 1/2</t>
  </si>
  <si>
    <t>4849210116</t>
  </si>
  <si>
    <t>Automatický odvzdušňovací ventil, 1/2", PN 10</t>
  </si>
  <si>
    <t>734221513</t>
  </si>
  <si>
    <t>Montáž - ventil regulačný závitový štvorcestný, vč. pripjovacieho šrobenia</t>
  </si>
  <si>
    <t>1376641</t>
  </si>
  <si>
    <t>Pripojovací diel 3000 - rohový</t>
  </si>
  <si>
    <t>1778441</t>
  </si>
  <si>
    <t>Pripojovací diel - rohový</t>
  </si>
  <si>
    <t>734223010</t>
  </si>
  <si>
    <t>Montáž ventilu závitového regulačného G 3/4</t>
  </si>
  <si>
    <t>4849231000</t>
  </si>
  <si>
    <t>Vyvažovací ventil</t>
  </si>
  <si>
    <t>734223208</t>
  </si>
  <si>
    <t>Montáž termostatickej hlavice kvapalinovej jednoduchej</t>
  </si>
  <si>
    <t>5518100042</t>
  </si>
  <si>
    <t>Termostatická hlavica kvapalinová</t>
  </si>
  <si>
    <t>734240010</t>
  </si>
  <si>
    <t>734241215</t>
  </si>
  <si>
    <t>Ventil spätný závitový Ve 3030 - priamy G 1</t>
  </si>
  <si>
    <t>734251124</t>
  </si>
  <si>
    <t>Ventil poistný závitový nízkozdvižný pružinový P 10-237-606, PN 0,6/120st. C ON 13 7031 G 3/4</t>
  </si>
  <si>
    <t>734261225</t>
  </si>
  <si>
    <t>Závitový medzikus Ve 4300 - priamy G 1</t>
  </si>
  <si>
    <t>734291113</t>
  </si>
  <si>
    <t>Ostané armatúry, kohútik plniaci a vypúšťací</t>
  </si>
  <si>
    <t>734291340</t>
  </si>
  <si>
    <t>Montáž filtra závitového G 1</t>
  </si>
  <si>
    <t>30041</t>
  </si>
  <si>
    <t>FLAMCO Clean-SMART 1"</t>
  </si>
  <si>
    <t>5511871590</t>
  </si>
  <si>
    <t>Filter závitový, 1", mosadz</t>
  </si>
  <si>
    <t>734411112</t>
  </si>
  <si>
    <t>Teplomer technický</t>
  </si>
  <si>
    <t>998734201</t>
  </si>
  <si>
    <t>Presun hmôt pre armatúry v objektoch výšky do 6 m</t>
  </si>
  <si>
    <t>735154042</t>
  </si>
  <si>
    <t>Montáž vykurovacieho telesa panelového jednoradového 600 mm/ dĺžky do 1200 mm</t>
  </si>
  <si>
    <t>4848952530</t>
  </si>
  <si>
    <t xml:space="preserve">Vykurovacie teleso doskové 1-radové oceľové 11VK 600x 400 </t>
  </si>
  <si>
    <t>4848952550</t>
  </si>
  <si>
    <t xml:space="preserve">Vykurovacie teleso doskové 1-radové oceľové 11VK 600x 600 </t>
  </si>
  <si>
    <t>4848952570</t>
  </si>
  <si>
    <t xml:space="preserve">Vykurovacie teleso doskové 1-radové oceľové 11VK 600x 800 </t>
  </si>
  <si>
    <t>735154142</t>
  </si>
  <si>
    <t>Montáž vykurovacieho telesa panelového dvojradového výšky 600 mm/ dĺžky do 1200 mm</t>
  </si>
  <si>
    <t>4848953370</t>
  </si>
  <si>
    <t>Vykurovacie teleso doskové 2-radové oceľové 21VK 600x 800 Radik VK</t>
  </si>
  <si>
    <t>4848953390</t>
  </si>
  <si>
    <t>Vykurovacie teleso doskové 2-radové oceľové 21VK 600x1000 Radik VK</t>
  </si>
  <si>
    <t>735158120</t>
  </si>
  <si>
    <t>Vykurovacie telesá panelové, tlaková skúška telesa vodou</t>
  </si>
  <si>
    <t>735162150</t>
  </si>
  <si>
    <t>Montáž vykurovacieho telesa rúrkového výšky 1820 mm</t>
  </si>
  <si>
    <t>4845500945</t>
  </si>
  <si>
    <t>Vykurovací rebrík radiátor 600 x 1650 + el. špirála</t>
  </si>
  <si>
    <t>998735201</t>
  </si>
  <si>
    <t>Presun hmôt pre vykurovacie telesá v objektoch výšky do 6 m</t>
  </si>
  <si>
    <t>HZS000312</t>
  </si>
  <si>
    <t>Vykurovacia skúška</t>
  </si>
  <si>
    <t>hod</t>
  </si>
  <si>
    <t>HZS000314</t>
  </si>
  <si>
    <t>Ostatné drobné a podružné práce - sekanie, vŕtanie, odpratávanie sute, pomocné profesie apod.</t>
  </si>
  <si>
    <t>súbor</t>
  </si>
  <si>
    <t xml:space="preserve">04 - ZTI - Zdravotechnika </t>
  </si>
  <si>
    <t>998713201</t>
  </si>
  <si>
    <t>Presun hmôt pre izolácie tepelné v objektoch výšky do 6 m</t>
  </si>
  <si>
    <t>721172215</t>
  </si>
  <si>
    <t>Dodávka a montáž odpadového HT potrubia vodorovného DN 125</t>
  </si>
  <si>
    <t>721172218</t>
  </si>
  <si>
    <t>Dodávka a montáž odpadového HT potrubia vodorovného DN 150</t>
  </si>
  <si>
    <t>721172227</t>
  </si>
  <si>
    <t>Dodávka a montáž odpadového HT potrubia zvislého DN 50</t>
  </si>
  <si>
    <t>721172233</t>
  </si>
  <si>
    <t>Dodávka a montáž odpadového HT potrubia zvislého DN 100</t>
  </si>
  <si>
    <t>721172357</t>
  </si>
  <si>
    <t>Montáž čistiaceho kusu HT potrubia DN 100</t>
  </si>
  <si>
    <t>2860022630</t>
  </si>
  <si>
    <t>HT čistiaci kus DN 100 - PP systém pre rozvod vnútorného odpadu</t>
  </si>
  <si>
    <t>721194105</t>
  </si>
  <si>
    <t>Zriadenie prípojky na potrubí vyvedenie a upevnenie odpadových výpustiek D 50x1, 8</t>
  </si>
  <si>
    <t>721194109</t>
  </si>
  <si>
    <t>Zriadenie prípojky na potrubí vyvedenie a upevnenie odpadových výpustiek D 110x2, 3</t>
  </si>
  <si>
    <t>721274103</t>
  </si>
  <si>
    <t>Ventilačné hlavice strešná - plastové DN 100 HUL 810</t>
  </si>
  <si>
    <t>721274110</t>
  </si>
  <si>
    <t>Montáž privzdušňovacích hlavíc - iných typov DN 50</t>
  </si>
  <si>
    <t>2860023210</t>
  </si>
  <si>
    <t>Privzdušňovací ventil - PP systém pre rozvod vnútorného odpadu</t>
  </si>
  <si>
    <t>721290123</t>
  </si>
  <si>
    <t>Ostatné - skúška tesnosti kanalizácie v objektoch dymom do DN 300</t>
  </si>
  <si>
    <t>998721201</t>
  </si>
  <si>
    <t>Presun hmôt pre vnútornú kanalizáciu v objektoch výšky do 6 m</t>
  </si>
  <si>
    <t>722130213</t>
  </si>
  <si>
    <t>Potrubie z oceľ.rúr pozink. DN 32</t>
  </si>
  <si>
    <t>Potrubie plasthliníkové HERZ 20x2 mm v kotúčoch</t>
  </si>
  <si>
    <t>Potrubie plasthliníkové HERZ 26x3 mm v kotúčoch</t>
  </si>
  <si>
    <t>Potrubie plasthliníkové HERZ 32x3,0 mm v kotúčoch</t>
  </si>
  <si>
    <t>722171215</t>
  </si>
  <si>
    <t>Potrubie z plastických hmôt z PE D 50/5, 4</t>
  </si>
  <si>
    <t>722190401</t>
  </si>
  <si>
    <t>Vyvedenie a upevnenie výpustky DN 15</t>
  </si>
  <si>
    <t>722190403</t>
  </si>
  <si>
    <t>Vyvedenie a upevnenie výpustky DN 25</t>
  </si>
  <si>
    <t>Guľový kohút  DN25</t>
  </si>
  <si>
    <t>722250005</t>
  </si>
  <si>
    <t>Montáž hydrantového systému s tvarovo stálou hadicou D 25</t>
  </si>
  <si>
    <t>4493202990</t>
  </si>
  <si>
    <t>Hydrantový systém s tvarovo stálou hadicou D 25</t>
  </si>
  <si>
    <t>722290226</t>
  </si>
  <si>
    <t>Tlaková skúška vodovodného potrubia závitového do DN 50</t>
  </si>
  <si>
    <t>722290234</t>
  </si>
  <si>
    <t>Prepláchnutie a dezinfekcia vodovodného potrubia do DN 80</t>
  </si>
  <si>
    <t>725119309</t>
  </si>
  <si>
    <t>Montáž záchodovej misy kombinovanej s šikmým odpadom</t>
  </si>
  <si>
    <t>6424310482</t>
  </si>
  <si>
    <t>Kombinované WC keramické</t>
  </si>
  <si>
    <t>725219401</t>
  </si>
  <si>
    <t>Montáž umývadla na skrutky do muriva, bez výtokovej armatúry</t>
  </si>
  <si>
    <t>6420136680</t>
  </si>
  <si>
    <t>Umývadlo keramické, biela</t>
  </si>
  <si>
    <t>725229116</t>
  </si>
  <si>
    <t>Montáž vane akrylátovej klasickej 200x90, bez výtokovej armatúry</t>
  </si>
  <si>
    <t>6420139060</t>
  </si>
  <si>
    <t>Vaňa akrylátová,, biela</t>
  </si>
  <si>
    <t>725319121</t>
  </si>
  <si>
    <t>Montáž kuchynských drezov jednoduchých, ostatných typov okrúhlych , bez výtokových armatúr hranatých</t>
  </si>
  <si>
    <t>5523134500</t>
  </si>
  <si>
    <t>Drez antikorový s odkvapovou doskou</t>
  </si>
  <si>
    <t>725819402</t>
  </si>
  <si>
    <t>Montáž ventilu bez pripojovacej rúrky G 1/2</t>
  </si>
  <si>
    <t>5514100500</t>
  </si>
  <si>
    <t>Ventil pre zariadenia rohový 1/2"</t>
  </si>
  <si>
    <t>725829601</t>
  </si>
  <si>
    <t>Montáž batérií umývadlových/drezových stojankových pákových alebo klasických</t>
  </si>
  <si>
    <t>5513006030</t>
  </si>
  <si>
    <t>Umývadlová stojanková páková batéria</t>
  </si>
  <si>
    <t>5513006570</t>
  </si>
  <si>
    <t>Drezová batéria stojanková</t>
  </si>
  <si>
    <t>725839210</t>
  </si>
  <si>
    <t>Montáž batérie vaňovej stojánkovej jednodierovej</t>
  </si>
  <si>
    <t>5514652580</t>
  </si>
  <si>
    <t>Vaňová batéria páková sprchová</t>
  </si>
  <si>
    <t>725869302</t>
  </si>
  <si>
    <t>Montáž zápachovej uzávierky pre zariaďovacie predmety, umývadlová do D 50</t>
  </si>
  <si>
    <t>2863120292</t>
  </si>
  <si>
    <t>Uniflex, D 50, kompletačnými krytkami 212x156x142, plast, sanitárny systém</t>
  </si>
  <si>
    <t>725869311</t>
  </si>
  <si>
    <t>Montáž zápachovej uzávierky pre zariaďovacie predmety, drezová do D 50 (pre jeden drez)</t>
  </si>
  <si>
    <t>2863120185</t>
  </si>
  <si>
    <t>Drezový odtok D 50</t>
  </si>
  <si>
    <t>725869321</t>
  </si>
  <si>
    <t>Montáž zápachovej uzávierky pre zariaďovacie predmety, pračkovej  do D 50</t>
  </si>
  <si>
    <t>2863120236</t>
  </si>
  <si>
    <t>Odpadový komplet pre pračku, D 50, plast</t>
  </si>
  <si>
    <t>725869330</t>
  </si>
  <si>
    <t>Montáž zápachovej uzávierky pre zariaďovacie predmety, vaňovej  do D 50</t>
  </si>
  <si>
    <t>2863120323</t>
  </si>
  <si>
    <t>Zápachová uzávierka, vodorovný vtok a výtok, d 56, 56/56 mm, plast,</t>
  </si>
  <si>
    <t>998725201</t>
  </si>
  <si>
    <t>Presun hmôt pre zariaďovacie predmety v objektoch výšky do 6 m</t>
  </si>
  <si>
    <t>05 - OPZ - Plynofikácia</t>
  </si>
  <si>
    <t>723100153</t>
  </si>
  <si>
    <t>Potrubie plynové z rúrok z PE-HD100 D 32/3,0 mm</t>
  </si>
  <si>
    <t>723130250</t>
  </si>
  <si>
    <t>Potrubie plynové z oceľových bralenových rúrok  DN15</t>
  </si>
  <si>
    <t>5518000378</t>
  </si>
  <si>
    <t>Plynová flexibilná hadica, 1/2" FF, 750 mm, nerez, plast IVAR</t>
  </si>
  <si>
    <t>723130251</t>
  </si>
  <si>
    <t>Potrubie plynové z oceľových bralenových rúrok  DN 25</t>
  </si>
  <si>
    <t>723150367</t>
  </si>
  <si>
    <t>Potrubie z oceľových rúrok hladkých čiernych, chránička D 57/2,9</t>
  </si>
  <si>
    <t>723190251</t>
  </si>
  <si>
    <t>Prípojka k strojom a zariadeniam vyvedenie a upevnenie plynov.výpustiek na potrubí DN15</t>
  </si>
  <si>
    <t>723239201</t>
  </si>
  <si>
    <t>Montáž armatúr plynových s dvoma závitmi G 1/2 ostatné typy</t>
  </si>
  <si>
    <t>5518217010</t>
  </si>
  <si>
    <t>Guľový uzáver plynový 1/2"</t>
  </si>
  <si>
    <t>230021024</t>
  </si>
  <si>
    <t>Montáž rúrových dielov privarovacích,</t>
  </si>
  <si>
    <t>2861668819</t>
  </si>
  <si>
    <t xml:space="preserve">Prechodka PE/oceľ USTRS PE 100 SDR 11 DN 32/25 </t>
  </si>
  <si>
    <t>998723201</t>
  </si>
  <si>
    <t>Presun hmôt pre vnútorný plynovod v objektoch výšky do 6 m</t>
  </si>
  <si>
    <t>HZS000211</t>
  </si>
  <si>
    <t>Zemné práce, ručný výkop, lôžko z piesku - frakcia 0-4mm, obsyp, zásyp, zhutnenie</t>
  </si>
  <si>
    <t>Inžinierska činnosť - skúšky a revízie ostatné skúšky, SPP, TI, tlakové skúšky, napustenie potrubia + zápis</t>
  </si>
  <si>
    <t>06 - Spevnená plocha - parkovisko</t>
  </si>
  <si>
    <t xml:space="preserve">    1 - Zemné práce</t>
  </si>
  <si>
    <t xml:space="preserve">    2 - Zakladanie</t>
  </si>
  <si>
    <t xml:space="preserve">    5 - Komunikácie</t>
  </si>
  <si>
    <t xml:space="preserve">    8 - Rúrové vedenie</t>
  </si>
  <si>
    <t xml:space="preserve">    99 - Presun hmôt HSV</t>
  </si>
  <si>
    <t>111101101</t>
  </si>
  <si>
    <t>Odstránenie travín a tŕstia s príp. nutným premiestnením a s uložením na hromady do 50 m, pri celkovej ploche do 1000m2</t>
  </si>
  <si>
    <t>1175793657</t>
  </si>
  <si>
    <t>122102201</t>
  </si>
  <si>
    <t>Odkopávka a prekopávka nezapažená pre cesty v horninách 1 a 2 do 100 m3</t>
  </si>
  <si>
    <t>-358922636</t>
  </si>
  <si>
    <t>162201102</t>
  </si>
  <si>
    <t>Vodorovné premiestnenie výkopku z horniny 1-4 nad 20-50m</t>
  </si>
  <si>
    <t>-1998174819</t>
  </si>
  <si>
    <t>167101101</t>
  </si>
  <si>
    <t>Nakladanie neuľahnutého výkopku z hornín tr.1-4 do 100 m3</t>
  </si>
  <si>
    <t>-1330663039</t>
  </si>
  <si>
    <t>171101131</t>
  </si>
  <si>
    <t>Uloženie sypaniny do násypu  nesúdržných a súdržných hornín striedavo ukladaných</t>
  </si>
  <si>
    <t>-588369578</t>
  </si>
  <si>
    <t>174101001</t>
  </si>
  <si>
    <t>Zásyp kanalizačného potrubia štrkopieskom do 100 m3</t>
  </si>
  <si>
    <t>-508534315</t>
  </si>
  <si>
    <t>5833116600</t>
  </si>
  <si>
    <t xml:space="preserve">Kamenivo ťažené drobné 0-4 </t>
  </si>
  <si>
    <t>1023469563</t>
  </si>
  <si>
    <t>180402111</t>
  </si>
  <si>
    <t>Založenie trávnika parkového výsevom v rovine do 1:5</t>
  </si>
  <si>
    <t>1368738723</t>
  </si>
  <si>
    <t>0057211200</t>
  </si>
  <si>
    <t>Trávové semeno - parková zmes</t>
  </si>
  <si>
    <t>1527130842</t>
  </si>
  <si>
    <t>21275220000</t>
  </si>
  <si>
    <t xml:space="preserve">Montáž rúry DN 150 mm, so štrkovým lôžkom v otvorenom výkope </t>
  </si>
  <si>
    <t>413381149</t>
  </si>
  <si>
    <t>28615500000</t>
  </si>
  <si>
    <t>Rúra PVC DN150</t>
  </si>
  <si>
    <t>1389422751</t>
  </si>
  <si>
    <t>Komunikácie</t>
  </si>
  <si>
    <t>564271111</t>
  </si>
  <si>
    <t>Podklad alebo podsyp zo štrkopiesku fr. 4-8, s rozprestretím, vlhčením a zhutnením, po zhutnení hr. 40 mm</t>
  </si>
  <si>
    <t>-477584273</t>
  </si>
  <si>
    <t>564861111</t>
  </si>
  <si>
    <t>Podklad zo štrkodrviny fr. 0-63,  s rozprestretím a zhutnením, po zhutnení hr.  250 mm</t>
  </si>
  <si>
    <t>-1727848348</t>
  </si>
  <si>
    <t>577134111a</t>
  </si>
  <si>
    <t>Cementom stmelená zmes CBG8 C8/10 hr. 150mm</t>
  </si>
  <si>
    <t>1837778344</t>
  </si>
  <si>
    <t>59229013803</t>
  </si>
  <si>
    <t>Betónová dlažba 6 cm, svetlosivá (10/10, 10/20, 20/20, 30/20, 30/30)</t>
  </si>
  <si>
    <t>839823175</t>
  </si>
  <si>
    <t>5969111124</t>
  </si>
  <si>
    <t>Kladenie betónovej dlažby  hr. 6 cm nad 20 m2</t>
  </si>
  <si>
    <t>349715399</t>
  </si>
  <si>
    <t>599142111</t>
  </si>
  <si>
    <t>Úprava zálievky dilatačných alebo pracovných škár hĺbky do 40 mm, šírky nad 20 do 40 mm</t>
  </si>
  <si>
    <t>-932732772</t>
  </si>
  <si>
    <t>Rúrové vedenie</t>
  </si>
  <si>
    <t>894410000</t>
  </si>
  <si>
    <t xml:space="preserve">Osadenie kanalizačnej šachty </t>
  </si>
  <si>
    <t>2060339864</t>
  </si>
  <si>
    <t>5922386500a</t>
  </si>
  <si>
    <t xml:space="preserve">Kanalizačná šachta spádova </t>
  </si>
  <si>
    <t>1194522538</t>
  </si>
  <si>
    <t>895991143d</t>
  </si>
  <si>
    <t xml:space="preserve">Osadenie PVC kanalizačného potrubia DN 400 do pieskového lôžka </t>
  </si>
  <si>
    <t>1762705964</t>
  </si>
  <si>
    <t>2860007290</t>
  </si>
  <si>
    <t>Kanalizačné PVC potrubie DN 400</t>
  </si>
  <si>
    <t>-753853099</t>
  </si>
  <si>
    <t>2860007350</t>
  </si>
  <si>
    <t xml:space="preserve">PP uličná vpusť DN 400, výška 1,0 m    </t>
  </si>
  <si>
    <t>1018022734</t>
  </si>
  <si>
    <t>895991144</t>
  </si>
  <si>
    <t>Osadenie polypropylénovej uličnej vpuste DN 400</t>
  </si>
  <si>
    <t>1712004003</t>
  </si>
  <si>
    <t>914001111</t>
  </si>
  <si>
    <t>Osadenie a montáž cestnej zvislej dopravnej značky na stľpik, stľp, konzolu alebo objekt</t>
  </si>
  <si>
    <t>-1889940712</t>
  </si>
  <si>
    <t>40447780001</t>
  </si>
  <si>
    <t>Dopravná značka - stĺpik 4m</t>
  </si>
  <si>
    <t>596263726</t>
  </si>
  <si>
    <t>404477800012</t>
  </si>
  <si>
    <t>Objímka 160mm</t>
  </si>
  <si>
    <t>1985088265</t>
  </si>
  <si>
    <t>404477800013</t>
  </si>
  <si>
    <t>Stĺpik viečko 160mm</t>
  </si>
  <si>
    <t>-204717920</t>
  </si>
  <si>
    <t>404477800014</t>
  </si>
  <si>
    <t>Stĺpik Zn 160mm/bm</t>
  </si>
  <si>
    <t>1026323785</t>
  </si>
  <si>
    <t>915711111</t>
  </si>
  <si>
    <t>Vodorovné značenie krytu striekané farbou deliacich čiar šírky 125 mm</t>
  </si>
  <si>
    <t>-771873201</t>
  </si>
  <si>
    <t>915719111</t>
  </si>
  <si>
    <t>Príplatok k cene za reflexnú úpravu balotinovú deliacich čiar šírky 125 mm</t>
  </si>
  <si>
    <t>1590214715</t>
  </si>
  <si>
    <t>915791111</t>
  </si>
  <si>
    <t>Predznačenie pre značenie striekané farbou z náterových hmôt deliace čiary, vodiace prúžky</t>
  </si>
  <si>
    <t>754384251</t>
  </si>
  <si>
    <t>917762111</t>
  </si>
  <si>
    <t>Osadenie cestného obrubníka betónového ležatého do lôžka z betónu prosteho tr. C 12/15 s bočnou oporou</t>
  </si>
  <si>
    <t>-2069781021</t>
  </si>
  <si>
    <t>5922903060</t>
  </si>
  <si>
    <t xml:space="preserve">Obrubník cestný </t>
  </si>
  <si>
    <t>126741262</t>
  </si>
  <si>
    <t>919735111</t>
  </si>
  <si>
    <t>Rezanie existujúceho asfaltového krytu alebo podkladu hĺbky do 50 mm</t>
  </si>
  <si>
    <t>1147778456</t>
  </si>
  <si>
    <t>976016111</t>
  </si>
  <si>
    <t>Vybúranie betónových žľabov,  -0,34500t</t>
  </si>
  <si>
    <t>2035157207</t>
  </si>
  <si>
    <t>979084216</t>
  </si>
  <si>
    <t>Vodorovná doprava vybúraných hmôt po suchu bez naloženia, ale so zložením na vzdialenosť do 5 km</t>
  </si>
  <si>
    <t>-1120806475</t>
  </si>
  <si>
    <t>979084219</t>
  </si>
  <si>
    <t>Príplatok k cene za každých ďalších aj začatých 5 km nad 5 km</t>
  </si>
  <si>
    <t>1198528257</t>
  </si>
  <si>
    <t>979084419</t>
  </si>
  <si>
    <t>Príplatok k cene za každý ďalší i začatý 1 km</t>
  </si>
  <si>
    <t>1053822545</t>
  </si>
  <si>
    <t>998225111</t>
  </si>
  <si>
    <t>Presun hmôt pre pozemnú komunikáciu a letisko s krytom asfaltovým akejkoľvek dĺžky objektu</t>
  </si>
  <si>
    <t>-1227061477</t>
  </si>
  <si>
    <t xml:space="preserve">07 - Spevnená plocha - chodník </t>
  </si>
  <si>
    <t>-2134148522</t>
  </si>
  <si>
    <t>131101101</t>
  </si>
  <si>
    <t>Výkop nezapaženej jamy v hornine 1-2, do 100 m3</t>
  </si>
  <si>
    <t>-164421802</t>
  </si>
  <si>
    <t>-1856980510</t>
  </si>
  <si>
    <t>1251672995</t>
  </si>
  <si>
    <t>1706857273</t>
  </si>
  <si>
    <t>Podklad alebo podsyp zo štrkopiesku - fr. 4-8,  s rozprestretím, vlhčením a zhutnením, po zhutnení hr. 40 mm</t>
  </si>
  <si>
    <t>264006843</t>
  </si>
  <si>
    <t>Podklad zo štrkodrviny fr. 8-16,  s rozprestretím a zhutnením, po zhutnení hr. 200 mm</t>
  </si>
  <si>
    <t>1206889064</t>
  </si>
  <si>
    <t>596911112</t>
  </si>
  <si>
    <t>Kladenie zámkovej dlažby  hr. 6 cm pre peších nad 20 m2</t>
  </si>
  <si>
    <t>314301931</t>
  </si>
  <si>
    <t>5922901380</t>
  </si>
  <si>
    <t>Zámková dlažba 6 cm, svetlosivá (10/10, 10/20, 20/20, 30/20, 30/30)</t>
  </si>
  <si>
    <t>-317703906</t>
  </si>
  <si>
    <t>916561111</t>
  </si>
  <si>
    <t>Osadenie záhonového alebo parkového obrubníka betón., do lôžka z bet. pros. tr. C 12/15 s bočnou oporou</t>
  </si>
  <si>
    <t>-1325808893</t>
  </si>
  <si>
    <t>5921954660</t>
  </si>
  <si>
    <t xml:space="preserve">OBRUBNÍK PARKOVÝ alebo ZÁHONOVÝ </t>
  </si>
  <si>
    <t>1649199561</t>
  </si>
  <si>
    <t>1469010670</t>
  </si>
  <si>
    <t>08 - Elektrická prípojka</t>
  </si>
  <si>
    <t xml:space="preserve">    3 - Zvislé a kompletné konštrukcie</t>
  </si>
  <si>
    <t xml:space="preserve">    46-M - Zemné práce vykonávané pri externých montážnych prácach</t>
  </si>
  <si>
    <t>210011444</t>
  </si>
  <si>
    <t xml:space="preserve">Chránička delená </t>
  </si>
  <si>
    <t>Y7-133103</t>
  </si>
  <si>
    <t>Elektromerový rozvádzač RE 1.0 5xK801 5x25AP0</t>
  </si>
  <si>
    <t>286130072200</t>
  </si>
  <si>
    <t>KF 09200 BB rúrka 200 ohybná, bezhalogénová, červená</t>
  </si>
  <si>
    <t>210800122</t>
  </si>
  <si>
    <t>Kábel medený uložený voľne CYKY 450/750 V 5x6</t>
  </si>
  <si>
    <t>341110002200</t>
  </si>
  <si>
    <t>Kábel medený CYKY 5x6 mm2</t>
  </si>
  <si>
    <t>210902483</t>
  </si>
  <si>
    <t>Kábel hliníkový silový, uložený v rúrke NAYY 0,6/1 kV 4x70 pre vonkajšie práce</t>
  </si>
  <si>
    <t>341110034200.S</t>
  </si>
  <si>
    <t>Kábel hliníkový NAYY 4x70 SM mm2</t>
  </si>
  <si>
    <t>46-M</t>
  </si>
  <si>
    <t>Zemné práce vykonávané pri externých montážnych prácach</t>
  </si>
  <si>
    <t>460202533</t>
  </si>
  <si>
    <t>Hĺbenie káblovej ryhy strojne 60 cm širokej a 100 cm hlbokej, v zemine triedy 3</t>
  </si>
  <si>
    <t>460420041</t>
  </si>
  <si>
    <t>Zriadenie káblového lôžka z piesku a cementu bez zakrytia, v ryhe šírky do 100 cm, hr. vrstvy 12 cm</t>
  </si>
  <si>
    <t>583310000100</t>
  </si>
  <si>
    <t>Kamenivo ťažené drobné frakcia 0-1 mm, STN EN 12620 + A1</t>
  </si>
  <si>
    <t>585220000500</t>
  </si>
  <si>
    <t>Cement troskoportlandský CEM II/B-S 42,5 balený</t>
  </si>
  <si>
    <t>KTR000000883</t>
  </si>
  <si>
    <t>Chránička káblová KOPOFLEX 110mm 450N HDPE červená</t>
  </si>
  <si>
    <t>460490012</t>
  </si>
  <si>
    <t>Rozvinutie a uloženie výstražnej fólie z PVC do ryhy, šírka do 33 cm</t>
  </si>
  <si>
    <t>283230008000</t>
  </si>
  <si>
    <t>Výstražná fóla PE, šxhr 300x0,1 mm, dĺ. 250 m, farba červená</t>
  </si>
  <si>
    <t>460560533</t>
  </si>
  <si>
    <t>Ručný zásyp nezap. káblovej ryhy bez zhutn. zeminy, 60 cm širokej, 100 cm hlbokej v zemine tr. 3</t>
  </si>
  <si>
    <t>460620001</t>
  </si>
  <si>
    <t>Položenie mačiny, založenie,upevnenie,ubitie drevenou ubíjačkou,postrek hadicou,sklon terénu do 1:5</t>
  </si>
  <si>
    <t>eur</t>
  </si>
  <si>
    <t xml:space="preserve">09 - Vodovodná prípojka </t>
  </si>
  <si>
    <t>D1 - D1</t>
  </si>
  <si>
    <t xml:space="preserve">HSV - Práce a dodávky HSV   </t>
  </si>
  <si>
    <t xml:space="preserve">    1 - Zemné práce   </t>
  </si>
  <si>
    <t xml:space="preserve">    4 - Vodorovné konštrukcie   </t>
  </si>
  <si>
    <t xml:space="preserve">    8 - Rúrové vedenie   </t>
  </si>
  <si>
    <t xml:space="preserve">    99 - Presun hmôt HSV   </t>
  </si>
  <si>
    <t>893301001</t>
  </si>
  <si>
    <t>Osadenie vodomernej šachty železobetónovej, hmotnosti do 3 t</t>
  </si>
  <si>
    <t>1560939253</t>
  </si>
  <si>
    <t>5922411000</t>
  </si>
  <si>
    <t>Vodomerná (armatúrna) šachta betónová 1200x900x1800 mm,</t>
  </si>
  <si>
    <t>-696506519</t>
  </si>
  <si>
    <t xml:space="preserve">Práce a dodávky HSV   </t>
  </si>
  <si>
    <t xml:space="preserve">Zemné práce   </t>
  </si>
  <si>
    <t>131301101.S</t>
  </si>
  <si>
    <t>Výkop nezapaženej jamy v hornine 4, do 100 m3</t>
  </si>
  <si>
    <t>-1682711321</t>
  </si>
  <si>
    <t>131301109.S</t>
  </si>
  <si>
    <t>Hĺbenie nezapažených jám a zárezov. Príplatok za lepivosť horniny 4</t>
  </si>
  <si>
    <t>-1956618923</t>
  </si>
  <si>
    <t>132301201.S</t>
  </si>
  <si>
    <t>Výkop ryhy šírky 600-2000mm hor 4 do 100 m3</t>
  </si>
  <si>
    <t>-1218424706</t>
  </si>
  <si>
    <t>132301209.S</t>
  </si>
  <si>
    <t>Príplatok za lepivosť pri hĺbení rýh š. nad 600 do 2 000 mm zapažených i nezapažených, s urovnaním dna v hornine 4</t>
  </si>
  <si>
    <t>899310442</t>
  </si>
  <si>
    <t>162301101.S</t>
  </si>
  <si>
    <t>Vodorovné premiestnenie výkopku po spevnenej ceste z horniny tr.1-4, do 100 m3 na vzdialenosť do 500 m</t>
  </si>
  <si>
    <t>1467753016</t>
  </si>
  <si>
    <t>167101101.S</t>
  </si>
  <si>
    <t>-1348597236</t>
  </si>
  <si>
    <t>171201201.S</t>
  </si>
  <si>
    <t>Uloženie sypaniny na skládky do 100 m3</t>
  </si>
  <si>
    <t>2076073255</t>
  </si>
  <si>
    <t>174101001.S</t>
  </si>
  <si>
    <t>Zásyp sypaninou so zhutnením jám, šachiet, rýh, zárezov alebo okolo objektov do 100 m3</t>
  </si>
  <si>
    <t>-6510738</t>
  </si>
  <si>
    <t>175101101.S</t>
  </si>
  <si>
    <t>Obsyp potrubia sypaninou z vhodných hornín 1 až 4 bez prehodenia sypaniny</t>
  </si>
  <si>
    <t>-1444195154</t>
  </si>
  <si>
    <t>583310000900.S</t>
  </si>
  <si>
    <t>Kamenivo frakcia 4-8 mm</t>
  </si>
  <si>
    <t>-818653457</t>
  </si>
  <si>
    <t xml:space="preserve">Vodorovné konštrukcie   </t>
  </si>
  <si>
    <t>451572111</t>
  </si>
  <si>
    <t>Lôžko pod potrubie, stoky a drobné objekty, v otvorenom výkope z kameniva drobného ťaženého 0-4 mm</t>
  </si>
  <si>
    <t>-475441113</t>
  </si>
  <si>
    <t xml:space="preserve">Rúrové vedenie   </t>
  </si>
  <si>
    <t>871211116</t>
  </si>
  <si>
    <t>Montáž vodovodného potrubia PE100, D40x3,7</t>
  </si>
  <si>
    <t>-226284751</t>
  </si>
  <si>
    <t>286130033600</t>
  </si>
  <si>
    <t>Rúra HDPE na vodu PE100 D40x3,7</t>
  </si>
  <si>
    <t>-2002683318</t>
  </si>
  <si>
    <t>871221118</t>
  </si>
  <si>
    <t>Montáž vodovodného potrubia z dvojvsrtvového PE100 P10, D50x4,6</t>
  </si>
  <si>
    <t>-484155709</t>
  </si>
  <si>
    <t>286130033700</t>
  </si>
  <si>
    <t>Rúra HDPE na vodu PE100 PN10, D50x4,6</t>
  </si>
  <si>
    <t>-1701734487</t>
  </si>
  <si>
    <t>891213111</t>
  </si>
  <si>
    <t>Montáž vodovodnej armatúry na potrubí, ventil hlavný pre prípojky DN 40</t>
  </si>
  <si>
    <t>951895122</t>
  </si>
  <si>
    <t>551110002500</t>
  </si>
  <si>
    <t>Ventil pre domové prípojky D40, na vodu</t>
  </si>
  <si>
    <t>-926493156</t>
  </si>
  <si>
    <t>892233111</t>
  </si>
  <si>
    <t>Preplach a dezinfekcia vodovodného potrubia DN od 40 do 70</t>
  </si>
  <si>
    <t>-1999024990</t>
  </si>
  <si>
    <t>892241111</t>
  </si>
  <si>
    <t>Ostatné práce na rúrovom vedení, tlakové skúšky vodovodného potrubia DN do 80</t>
  </si>
  <si>
    <t>-794106130</t>
  </si>
  <si>
    <t>899721111</t>
  </si>
  <si>
    <t>Vyhľadávací vodič na potrubí AY - 6mm2</t>
  </si>
  <si>
    <t>-1138848817</t>
  </si>
  <si>
    <t xml:space="preserve">Presun hmôt HSV   </t>
  </si>
  <si>
    <t>998276101</t>
  </si>
  <si>
    <t>Presun hmôt pre rúrové vedenie hĺbené z rúr z plast., hmôt alebo sklolamin. v otvorenom výkope</t>
  </si>
  <si>
    <t>-957198635</t>
  </si>
  <si>
    <t xml:space="preserve">10 - Kanalizačná prípojka </t>
  </si>
  <si>
    <t>-369984049</t>
  </si>
  <si>
    <t>894431164</t>
  </si>
  <si>
    <t>Montáž revíznej šachty z PVC, DN 400/200 (DN šachty/DN potr. ved.), tlak 40 t, hl. 1700 do 2000mm</t>
  </si>
  <si>
    <t>-369723810</t>
  </si>
  <si>
    <t>2860007840</t>
  </si>
  <si>
    <t>Plastový poklop s rámom 1,5t pre revízne šachty DN 400 na PVC hladkú kanalizáciu s predĺžením</t>
  </si>
  <si>
    <t>-2036174475</t>
  </si>
  <si>
    <t>2860007990</t>
  </si>
  <si>
    <t>Predĺženie revíznej šachty DN 400/2m PVC hladkú kanalizáciu s predĺžením, vš. tesnení</t>
  </si>
  <si>
    <t>-1381613250</t>
  </si>
  <si>
    <t>2860008010</t>
  </si>
  <si>
    <t>Priebežné dno DN 400, vtok/vývod 160 pre revízne šachty na PVC hladkú kanalizáciu s predĺžením</t>
  </si>
  <si>
    <t>-2093699224</t>
  </si>
  <si>
    <t>894811011</t>
  </si>
  <si>
    <t>Osadenie žumpy objem 32 m3l</t>
  </si>
  <si>
    <t>323204455</t>
  </si>
  <si>
    <t>5938901700</t>
  </si>
  <si>
    <t>Prefabrikovaná žumpa -  32m3</t>
  </si>
  <si>
    <t>-211856430</t>
  </si>
  <si>
    <t>Zemné práce, ručný/strojný výkop, lôžko z piesku - frakcia 0-4mm, obsyp, zásyp, zhutnenie</t>
  </si>
  <si>
    <t>-1605554635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</si>
</sst>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0" fontId="7" fillId="0" borderId="15" xfId="0" applyFont="1" applyBorder="1" applyAlignment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0" fontId="20" fillId="0" borderId="21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67" fontId="8" fillId="0" borderId="0" xfId="0" applyNumberFormat="1" applyFont="1" applyAlignment="1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7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19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workbookViewId="0"/>
  </sheetViews>
  <sheetFormatPr defaultRowHeight="10.3"/>
  <cols>
    <col min="1" max="1" width="8.36328125" style="1" customWidth="1"/>
    <col min="2" max="2" width="1.6328125" style="1" customWidth="1"/>
    <col min="3" max="3" width="4.1796875" style="1" customWidth="1"/>
    <col min="4" max="33" width="2.6328125" style="1" customWidth="1"/>
    <col min="34" max="34" width="3.36328125" style="1" customWidth="1"/>
    <col min="35" max="35" width="31.6328125" style="1" customWidth="1"/>
    <col min="36" max="37" width="2.453125" style="1" customWidth="1"/>
    <col min="38" max="38" width="8.36328125" style="1" customWidth="1"/>
    <col min="39" max="39" width="3.36328125" style="1" customWidth="1"/>
    <col min="40" max="40" width="13.36328125" style="1" customWidth="1"/>
    <col min="41" max="41" width="7.453125" style="1" customWidth="1"/>
    <col min="42" max="42" width="4.1796875" style="1" customWidth="1"/>
    <col min="43" max="43" width="15.6328125" style="1" hidden="1" customWidth="1"/>
    <col min="44" max="44" width="13.6328125" style="1" customWidth="1"/>
    <col min="45" max="47" width="25.81640625" style="1" hidden="1" customWidth="1"/>
    <col min="48" max="49" width="21.6328125" style="1" hidden="1" customWidth="1"/>
    <col min="50" max="51" width="25" style="1" hidden="1" customWidth="1"/>
    <col min="52" max="52" width="21.6328125" style="1" hidden="1" customWidth="1"/>
    <col min="53" max="53" width="19.1796875" style="1" hidden="1" customWidth="1"/>
    <col min="54" max="54" width="25" style="1" hidden="1" customWidth="1"/>
    <col min="55" max="55" width="21.6328125" style="1" hidden="1" customWidth="1"/>
    <col min="56" max="56" width="19.1796875" style="1" hidden="1" customWidth="1"/>
    <col min="57" max="57" width="66.453125" style="1" customWidth="1"/>
    <col min="71" max="91" width="9.36328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7" customHeight="1">
      <c r="AR2" s="178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4" t="s">
        <v>6</v>
      </c>
      <c r="BT2" s="14" t="s">
        <v>7</v>
      </c>
    </row>
    <row r="3" spans="1:74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199" t="s">
        <v>12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7"/>
      <c r="BE5" s="196" t="s">
        <v>13</v>
      </c>
      <c r="BS5" s="14" t="s">
        <v>6</v>
      </c>
    </row>
    <row r="6" spans="1:74" s="1" customFormat="1" ht="37" customHeight="1">
      <c r="B6" s="17"/>
      <c r="D6" s="23" t="s">
        <v>14</v>
      </c>
      <c r="K6" s="200" t="s">
        <v>15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7"/>
      <c r="BE6" s="197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197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197"/>
      <c r="BS8" s="14" t="s">
        <v>6</v>
      </c>
    </row>
    <row r="9" spans="1:74" s="1" customFormat="1" ht="14.5" customHeight="1">
      <c r="B9" s="17"/>
      <c r="AR9" s="17"/>
      <c r="BE9" s="197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197"/>
      <c r="BS10" s="14" t="s">
        <v>6</v>
      </c>
    </row>
    <row r="11" spans="1:74" s="1" customFormat="1" ht="18.45" customHeight="1">
      <c r="B11" s="17"/>
      <c r="E11" s="22" t="s">
        <v>19</v>
      </c>
      <c r="AK11" s="24" t="s">
        <v>24</v>
      </c>
      <c r="AN11" s="22" t="s">
        <v>1</v>
      </c>
      <c r="AR11" s="17"/>
      <c r="BE11" s="197"/>
      <c r="BS11" s="14" t="s">
        <v>6</v>
      </c>
    </row>
    <row r="12" spans="1:74" s="1" customFormat="1" ht="7" customHeight="1">
      <c r="B12" s="17"/>
      <c r="AR12" s="17"/>
      <c r="BE12" s="197"/>
      <c r="BS12" s="14" t="s">
        <v>6</v>
      </c>
    </row>
    <row r="13" spans="1:74" s="1" customFormat="1" ht="12" customHeight="1">
      <c r="B13" s="17"/>
      <c r="D13" s="24" t="s">
        <v>25</v>
      </c>
      <c r="AK13" s="24" t="s">
        <v>23</v>
      </c>
      <c r="AN13" s="26" t="s">
        <v>26</v>
      </c>
      <c r="AR13" s="17"/>
      <c r="BE13" s="197"/>
      <c r="BS13" s="14" t="s">
        <v>6</v>
      </c>
    </row>
    <row r="14" spans="1:74" ht="12.45">
      <c r="B14" s="17"/>
      <c r="E14" s="201" t="s">
        <v>26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4" t="s">
        <v>24</v>
      </c>
      <c r="AN14" s="26" t="s">
        <v>26</v>
      </c>
      <c r="AR14" s="17"/>
      <c r="BE14" s="197"/>
      <c r="BS14" s="14" t="s">
        <v>6</v>
      </c>
    </row>
    <row r="15" spans="1:74" s="1" customFormat="1" ht="7" customHeight="1">
      <c r="B15" s="17"/>
      <c r="AR15" s="17"/>
      <c r="BE15" s="197"/>
      <c r="BS15" s="14" t="s">
        <v>3</v>
      </c>
    </row>
    <row r="16" spans="1:74" s="1" customFormat="1" ht="12" customHeight="1">
      <c r="B16" s="17"/>
      <c r="D16" s="24" t="s">
        <v>27</v>
      </c>
      <c r="AK16" s="24" t="s">
        <v>23</v>
      </c>
      <c r="AN16" s="22" t="s">
        <v>28</v>
      </c>
      <c r="AR16" s="17"/>
      <c r="BE16" s="197"/>
      <c r="BS16" s="14" t="s">
        <v>3</v>
      </c>
    </row>
    <row r="17" spans="1:71" s="1" customFormat="1" ht="18.45" customHeight="1">
      <c r="B17" s="17"/>
      <c r="E17" s="22" t="s">
        <v>29</v>
      </c>
      <c r="AK17" s="24" t="s">
        <v>24</v>
      </c>
      <c r="AN17" s="22" t="s">
        <v>1</v>
      </c>
      <c r="AR17" s="17"/>
      <c r="BE17" s="197"/>
      <c r="BS17" s="14" t="s">
        <v>30</v>
      </c>
    </row>
    <row r="18" spans="1:71" s="1" customFormat="1" ht="7" customHeight="1">
      <c r="B18" s="17"/>
      <c r="AR18" s="17"/>
      <c r="BE18" s="197"/>
      <c r="BS18" s="14" t="s">
        <v>31</v>
      </c>
    </row>
    <row r="19" spans="1:71" s="1" customFormat="1" ht="12" customHeight="1">
      <c r="B19" s="17"/>
      <c r="D19" s="24" t="s">
        <v>32</v>
      </c>
      <c r="AK19" s="24" t="s">
        <v>23</v>
      </c>
      <c r="AN19" s="22" t="s">
        <v>1</v>
      </c>
      <c r="AR19" s="17"/>
      <c r="BE19" s="197"/>
      <c r="BS19" s="14" t="s">
        <v>31</v>
      </c>
    </row>
    <row r="20" spans="1:71" s="1" customFormat="1" ht="18.45" customHeight="1">
      <c r="B20" s="17"/>
      <c r="E20" s="22" t="s">
        <v>33</v>
      </c>
      <c r="AK20" s="24" t="s">
        <v>24</v>
      </c>
      <c r="AN20" s="22" t="s">
        <v>1</v>
      </c>
      <c r="AR20" s="17"/>
      <c r="BE20" s="197"/>
      <c r="BS20" s="14" t="s">
        <v>30</v>
      </c>
    </row>
    <row r="21" spans="1:71" s="1" customFormat="1" ht="7" customHeight="1">
      <c r="B21" s="17"/>
      <c r="AR21" s="17"/>
      <c r="BE21" s="197"/>
    </row>
    <row r="22" spans="1:71" s="1" customFormat="1" ht="12" customHeight="1">
      <c r="B22" s="17"/>
      <c r="D22" s="24" t="s">
        <v>34</v>
      </c>
      <c r="AR22" s="17"/>
      <c r="BE22" s="197"/>
    </row>
    <row r="23" spans="1:71" s="1" customFormat="1" ht="16.5" customHeight="1">
      <c r="B23" s="17"/>
      <c r="E23" s="203" t="s">
        <v>1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17"/>
      <c r="BE23" s="197"/>
    </row>
    <row r="24" spans="1:71" s="1" customFormat="1" ht="7" customHeight="1">
      <c r="B24" s="17"/>
      <c r="AR24" s="17"/>
      <c r="BE24" s="197"/>
    </row>
    <row r="25" spans="1:71" s="1" customFormat="1" ht="7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7"/>
    </row>
    <row r="26" spans="1:71" s="2" customFormat="1" ht="25.95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4">
        <f>ROUND(AG94,2)</f>
        <v>0</v>
      </c>
      <c r="AL26" s="205"/>
      <c r="AM26" s="205"/>
      <c r="AN26" s="205"/>
      <c r="AO26" s="205"/>
      <c r="AP26" s="29"/>
      <c r="AQ26" s="29"/>
      <c r="AR26" s="30"/>
      <c r="BE26" s="197"/>
    </row>
    <row r="27" spans="1:71" s="2" customFormat="1" ht="7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7"/>
    </row>
    <row r="28" spans="1:71" s="2" customFormat="1" ht="12.4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6" t="s">
        <v>36</v>
      </c>
      <c r="M28" s="206"/>
      <c r="N28" s="206"/>
      <c r="O28" s="206"/>
      <c r="P28" s="206"/>
      <c r="Q28" s="29"/>
      <c r="R28" s="29"/>
      <c r="S28" s="29"/>
      <c r="T28" s="29"/>
      <c r="U28" s="29"/>
      <c r="V28" s="29"/>
      <c r="W28" s="206" t="s">
        <v>37</v>
      </c>
      <c r="X28" s="206"/>
      <c r="Y28" s="206"/>
      <c r="Z28" s="206"/>
      <c r="AA28" s="206"/>
      <c r="AB28" s="206"/>
      <c r="AC28" s="206"/>
      <c r="AD28" s="206"/>
      <c r="AE28" s="206"/>
      <c r="AF28" s="29"/>
      <c r="AG28" s="29"/>
      <c r="AH28" s="29"/>
      <c r="AI28" s="29"/>
      <c r="AJ28" s="29"/>
      <c r="AK28" s="206" t="s">
        <v>38</v>
      </c>
      <c r="AL28" s="206"/>
      <c r="AM28" s="206"/>
      <c r="AN28" s="206"/>
      <c r="AO28" s="206"/>
      <c r="AP28" s="29"/>
      <c r="AQ28" s="29"/>
      <c r="AR28" s="30"/>
      <c r="BE28" s="197"/>
    </row>
    <row r="29" spans="1:71" s="3" customFormat="1" ht="14.5" customHeight="1">
      <c r="B29" s="34"/>
      <c r="D29" s="24" t="s">
        <v>39</v>
      </c>
      <c r="F29" s="24" t="s">
        <v>40</v>
      </c>
      <c r="L29" s="188">
        <v>0.2</v>
      </c>
      <c r="M29" s="187"/>
      <c r="N29" s="187"/>
      <c r="O29" s="187"/>
      <c r="P29" s="187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ROUND(AV94, 2)</f>
        <v>0</v>
      </c>
      <c r="AL29" s="187"/>
      <c r="AM29" s="187"/>
      <c r="AN29" s="187"/>
      <c r="AO29" s="187"/>
      <c r="AR29" s="34"/>
      <c r="BE29" s="198"/>
    </row>
    <row r="30" spans="1:71" s="3" customFormat="1" ht="14.5" customHeight="1">
      <c r="B30" s="34"/>
      <c r="F30" s="24" t="s">
        <v>41</v>
      </c>
      <c r="L30" s="188">
        <v>0.2</v>
      </c>
      <c r="M30" s="187"/>
      <c r="N30" s="187"/>
      <c r="O30" s="187"/>
      <c r="P30" s="187"/>
      <c r="W30" s="186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ROUND(AW94, 2)</f>
        <v>0</v>
      </c>
      <c r="AL30" s="187"/>
      <c r="AM30" s="187"/>
      <c r="AN30" s="187"/>
      <c r="AO30" s="187"/>
      <c r="AR30" s="34"/>
      <c r="BE30" s="198"/>
    </row>
    <row r="31" spans="1:71" s="3" customFormat="1" ht="14.5" hidden="1" customHeight="1">
      <c r="B31" s="34"/>
      <c r="F31" s="24" t="s">
        <v>42</v>
      </c>
      <c r="L31" s="188">
        <v>0.2</v>
      </c>
      <c r="M31" s="187"/>
      <c r="N31" s="187"/>
      <c r="O31" s="187"/>
      <c r="P31" s="187"/>
      <c r="W31" s="186">
        <f>ROUND(BB94,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4"/>
      <c r="BE31" s="198"/>
    </row>
    <row r="32" spans="1:71" s="3" customFormat="1" ht="14.5" hidden="1" customHeight="1">
      <c r="B32" s="34"/>
      <c r="F32" s="24" t="s">
        <v>43</v>
      </c>
      <c r="L32" s="188">
        <v>0.2</v>
      </c>
      <c r="M32" s="187"/>
      <c r="N32" s="187"/>
      <c r="O32" s="187"/>
      <c r="P32" s="187"/>
      <c r="W32" s="186">
        <f>ROUND(BC94,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4"/>
      <c r="BE32" s="198"/>
    </row>
    <row r="33" spans="1:57" s="3" customFormat="1" ht="14.5" hidden="1" customHeight="1">
      <c r="B33" s="34"/>
      <c r="F33" s="24" t="s">
        <v>44</v>
      </c>
      <c r="L33" s="188">
        <v>0</v>
      </c>
      <c r="M33" s="187"/>
      <c r="N33" s="187"/>
      <c r="O33" s="187"/>
      <c r="P33" s="187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4"/>
      <c r="BE33" s="198"/>
    </row>
    <row r="34" spans="1:57" s="2" customFormat="1" ht="7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7"/>
    </row>
    <row r="35" spans="1:57" s="2" customFormat="1" ht="25.95" customHeight="1">
      <c r="A35" s="29"/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192" t="s">
        <v>47</v>
      </c>
      <c r="Y35" s="190"/>
      <c r="Z35" s="190"/>
      <c r="AA35" s="190"/>
      <c r="AB35" s="190"/>
      <c r="AC35" s="37"/>
      <c r="AD35" s="37"/>
      <c r="AE35" s="37"/>
      <c r="AF35" s="37"/>
      <c r="AG35" s="37"/>
      <c r="AH35" s="37"/>
      <c r="AI35" s="37"/>
      <c r="AJ35" s="37"/>
      <c r="AK35" s="189">
        <f>SUM(AK26:AK33)</f>
        <v>0</v>
      </c>
      <c r="AL35" s="190"/>
      <c r="AM35" s="190"/>
      <c r="AN35" s="190"/>
      <c r="AO35" s="191"/>
      <c r="AP35" s="35"/>
      <c r="AQ35" s="35"/>
      <c r="AR35" s="30"/>
      <c r="BE35" s="29"/>
    </row>
    <row r="36" spans="1:57" s="2" customFormat="1" ht="7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5" customHeight="1">
      <c r="B38" s="17"/>
      <c r="AR38" s="17"/>
    </row>
    <row r="39" spans="1:57" s="1" customFormat="1" ht="14.5" customHeight="1">
      <c r="B39" s="17"/>
      <c r="AR39" s="17"/>
    </row>
    <row r="40" spans="1:57" s="1" customFormat="1" ht="14.5" customHeight="1">
      <c r="B40" s="17"/>
      <c r="AR40" s="17"/>
    </row>
    <row r="41" spans="1:57" s="1" customFormat="1" ht="14.5" customHeight="1">
      <c r="B41" s="17"/>
      <c r="AR41" s="17"/>
    </row>
    <row r="42" spans="1:57" s="1" customFormat="1" ht="14.5" customHeight="1">
      <c r="B42" s="17"/>
      <c r="AR42" s="17"/>
    </row>
    <row r="43" spans="1:57" s="1" customFormat="1" ht="14.5" customHeight="1">
      <c r="B43" s="17"/>
      <c r="AR43" s="17"/>
    </row>
    <row r="44" spans="1:57" s="1" customFormat="1" ht="14.5" customHeight="1">
      <c r="B44" s="17"/>
      <c r="AR44" s="17"/>
    </row>
    <row r="45" spans="1:57" s="1" customFormat="1" ht="14.5" customHeight="1">
      <c r="B45" s="17"/>
      <c r="AR45" s="17"/>
    </row>
    <row r="46" spans="1:57" s="1" customFormat="1" ht="14.5" customHeight="1">
      <c r="B46" s="17"/>
      <c r="AR46" s="17"/>
    </row>
    <row r="47" spans="1:57" s="1" customFormat="1" ht="14.5" customHeight="1">
      <c r="B47" s="17"/>
      <c r="AR47" s="17"/>
    </row>
    <row r="48" spans="1:57" s="1" customFormat="1" ht="14.5" customHeight="1">
      <c r="B48" s="17"/>
      <c r="AR48" s="17"/>
    </row>
    <row r="49" spans="1:57" s="2" customFormat="1" ht="14.5" customHeight="1">
      <c r="B49" s="39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45">
      <c r="A60" s="29"/>
      <c r="B60" s="30"/>
      <c r="C60" s="29"/>
      <c r="D60" s="42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50</v>
      </c>
      <c r="AI60" s="32"/>
      <c r="AJ60" s="32"/>
      <c r="AK60" s="32"/>
      <c r="AL60" s="32"/>
      <c r="AM60" s="42" t="s">
        <v>51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45">
      <c r="A64" s="29"/>
      <c r="B64" s="30"/>
      <c r="C64" s="29"/>
      <c r="D64" s="40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53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45">
      <c r="A75" s="29"/>
      <c r="B75" s="30"/>
      <c r="C75" s="29"/>
      <c r="D75" s="42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50</v>
      </c>
      <c r="AI75" s="32"/>
      <c r="AJ75" s="32"/>
      <c r="AK75" s="32"/>
      <c r="AL75" s="32"/>
      <c r="AM75" s="42" t="s">
        <v>51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7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7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5" customHeight="1">
      <c r="A82" s="29"/>
      <c r="B82" s="30"/>
      <c r="C82" s="18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 t="str">
        <f>K5</f>
        <v>202008P-2-OP</v>
      </c>
      <c r="AR84" s="48"/>
    </row>
    <row r="85" spans="1:91" s="5" customFormat="1" ht="37" customHeight="1">
      <c r="B85" s="49"/>
      <c r="C85" s="50" t="s">
        <v>14</v>
      </c>
      <c r="L85" s="193" t="str">
        <f>K6</f>
        <v>Novostavba bytového domu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R85" s="49"/>
    </row>
    <row r="86" spans="1:91" s="2" customFormat="1" ht="7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Obec Malá Čierna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72" t="str">
        <f>IF(AN8= "","",AN8)</f>
        <v>8. 4. 2021</v>
      </c>
      <c r="AN87" s="172"/>
      <c r="AO87" s="29"/>
      <c r="AP87" s="29"/>
      <c r="AQ87" s="29"/>
      <c r="AR87" s="30"/>
      <c r="BE87" s="29"/>
    </row>
    <row r="88" spans="1:91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5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Obec Malá Čierna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173" t="str">
        <f>IF(E17="","",E17)</f>
        <v>Project89 s.r.o.</v>
      </c>
      <c r="AN89" s="174"/>
      <c r="AO89" s="174"/>
      <c r="AP89" s="174"/>
      <c r="AQ89" s="29"/>
      <c r="AR89" s="30"/>
      <c r="AS89" s="181" t="s">
        <v>55</v>
      </c>
      <c r="AT89" s="18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5" customHeight="1">
      <c r="A90" s="29"/>
      <c r="B90" s="30"/>
      <c r="C90" s="24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73" t="str">
        <f>IF(E20="","",E20)</f>
        <v>Ing. Eduard Luščoň</v>
      </c>
      <c r="AN90" s="174"/>
      <c r="AO90" s="174"/>
      <c r="AP90" s="174"/>
      <c r="AQ90" s="29"/>
      <c r="AR90" s="30"/>
      <c r="AS90" s="183"/>
      <c r="AT90" s="18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3"/>
      <c r="AT91" s="18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08" t="s">
        <v>56</v>
      </c>
      <c r="D92" s="176"/>
      <c r="E92" s="176"/>
      <c r="F92" s="176"/>
      <c r="G92" s="176"/>
      <c r="H92" s="57"/>
      <c r="I92" s="175" t="s">
        <v>57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80" t="s">
        <v>58</v>
      </c>
      <c r="AH92" s="176"/>
      <c r="AI92" s="176"/>
      <c r="AJ92" s="176"/>
      <c r="AK92" s="176"/>
      <c r="AL92" s="176"/>
      <c r="AM92" s="176"/>
      <c r="AN92" s="175" t="s">
        <v>59</v>
      </c>
      <c r="AO92" s="176"/>
      <c r="AP92" s="177"/>
      <c r="AQ92" s="58" t="s">
        <v>60</v>
      </c>
      <c r="AR92" s="30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  <c r="BE92" s="29"/>
    </row>
    <row r="93" spans="1:91" s="2" customFormat="1" ht="10.9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5" customHeight="1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5">
        <f>ROUND(SUM(AG95:AG104),2)</f>
        <v>0</v>
      </c>
      <c r="AH94" s="195"/>
      <c r="AI94" s="195"/>
      <c r="AJ94" s="195"/>
      <c r="AK94" s="195"/>
      <c r="AL94" s="195"/>
      <c r="AM94" s="195"/>
      <c r="AN94" s="185">
        <f t="shared" ref="AN94:AN104" si="0">SUM(AG94,AT94)</f>
        <v>0</v>
      </c>
      <c r="AO94" s="185"/>
      <c r="AP94" s="185"/>
      <c r="AQ94" s="69" t="s">
        <v>1</v>
      </c>
      <c r="AR94" s="65"/>
      <c r="AS94" s="70">
        <f>ROUND(SUM(AS95:AS104),2)</f>
        <v>0</v>
      </c>
      <c r="AT94" s="71">
        <f t="shared" ref="AT94:AT104" si="1">ROUND(SUM(AV94:AW94),2)</f>
        <v>0</v>
      </c>
      <c r="AU94" s="72">
        <f>ROUND(SUM(AU95:AU104),5)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ROUND(SUM(AZ95:AZ104),2)</f>
        <v>0</v>
      </c>
      <c r="BA94" s="71">
        <f>ROUND(SUM(BA95:BA104),2)</f>
        <v>0</v>
      </c>
      <c r="BB94" s="71">
        <f>ROUND(SUM(BB95:BB104),2)</f>
        <v>0</v>
      </c>
      <c r="BC94" s="71">
        <f>ROUND(SUM(BC95:BC104),2)</f>
        <v>0</v>
      </c>
      <c r="BD94" s="73">
        <f>ROUND(SUM(BD95:BD104),2)</f>
        <v>0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7" customFormat="1" ht="16.5" customHeight="1">
      <c r="A95" s="76" t="s">
        <v>79</v>
      </c>
      <c r="B95" s="77"/>
      <c r="C95" s="78"/>
      <c r="D95" s="207" t="s">
        <v>80</v>
      </c>
      <c r="E95" s="207"/>
      <c r="F95" s="207"/>
      <c r="G95" s="207"/>
      <c r="H95" s="207"/>
      <c r="I95" s="79"/>
      <c r="J95" s="207" t="s">
        <v>81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170">
        <f>'01 - Stavebná časť'!J30</f>
        <v>0</v>
      </c>
      <c r="AH95" s="171"/>
      <c r="AI95" s="171"/>
      <c r="AJ95" s="171"/>
      <c r="AK95" s="171"/>
      <c r="AL95" s="171"/>
      <c r="AM95" s="171"/>
      <c r="AN95" s="170">
        <f t="shared" si="0"/>
        <v>0</v>
      </c>
      <c r="AO95" s="171"/>
      <c r="AP95" s="171"/>
      <c r="AQ95" s="80" t="s">
        <v>82</v>
      </c>
      <c r="AR95" s="77"/>
      <c r="AS95" s="81">
        <v>0</v>
      </c>
      <c r="AT95" s="82">
        <f t="shared" si="1"/>
        <v>0</v>
      </c>
      <c r="AU95" s="83">
        <f>'01 - Stavebná časť'!P137</f>
        <v>0</v>
      </c>
      <c r="AV95" s="82">
        <f>'01 - Stavebná časť'!J33</f>
        <v>0</v>
      </c>
      <c r="AW95" s="82">
        <f>'01 - Stavebná časť'!J34</f>
        <v>0</v>
      </c>
      <c r="AX95" s="82">
        <f>'01 - Stavebná časť'!J35</f>
        <v>0</v>
      </c>
      <c r="AY95" s="82">
        <f>'01 - Stavebná časť'!J36</f>
        <v>0</v>
      </c>
      <c r="AZ95" s="82">
        <f>'01 - Stavebná časť'!F33</f>
        <v>0</v>
      </c>
      <c r="BA95" s="82">
        <f>'01 - Stavebná časť'!F34</f>
        <v>0</v>
      </c>
      <c r="BB95" s="82">
        <f>'01 - Stavebná časť'!F35</f>
        <v>0</v>
      </c>
      <c r="BC95" s="82">
        <f>'01 - Stavebná časť'!F36</f>
        <v>0</v>
      </c>
      <c r="BD95" s="84">
        <f>'01 - Stavebná časť'!F37</f>
        <v>0</v>
      </c>
      <c r="BT95" s="85" t="s">
        <v>83</v>
      </c>
      <c r="BV95" s="85" t="s">
        <v>77</v>
      </c>
      <c r="BW95" s="85" t="s">
        <v>84</v>
      </c>
      <c r="BX95" s="85" t="s">
        <v>4</v>
      </c>
      <c r="CL95" s="85" t="s">
        <v>1</v>
      </c>
      <c r="CM95" s="85" t="s">
        <v>75</v>
      </c>
    </row>
    <row r="96" spans="1:91" s="7" customFormat="1" ht="16.5" customHeight="1">
      <c r="A96" s="76" t="s">
        <v>79</v>
      </c>
      <c r="B96" s="77"/>
      <c r="C96" s="78"/>
      <c r="D96" s="207" t="s">
        <v>85</v>
      </c>
      <c r="E96" s="207"/>
      <c r="F96" s="207"/>
      <c r="G96" s="207"/>
      <c r="H96" s="207"/>
      <c r="I96" s="79"/>
      <c r="J96" s="207" t="s">
        <v>86</v>
      </c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170">
        <f>'02 - Elektroinštalácia '!J30</f>
        <v>0</v>
      </c>
      <c r="AH96" s="171"/>
      <c r="AI96" s="171"/>
      <c r="AJ96" s="171"/>
      <c r="AK96" s="171"/>
      <c r="AL96" s="171"/>
      <c r="AM96" s="171"/>
      <c r="AN96" s="170">
        <f t="shared" si="0"/>
        <v>0</v>
      </c>
      <c r="AO96" s="171"/>
      <c r="AP96" s="171"/>
      <c r="AQ96" s="80" t="s">
        <v>82</v>
      </c>
      <c r="AR96" s="77"/>
      <c r="AS96" s="81">
        <v>0</v>
      </c>
      <c r="AT96" s="82">
        <f t="shared" si="1"/>
        <v>0</v>
      </c>
      <c r="AU96" s="83">
        <f>'02 - Elektroinštalácia '!P122</f>
        <v>0</v>
      </c>
      <c r="AV96" s="82">
        <f>'02 - Elektroinštalácia '!J33</f>
        <v>0</v>
      </c>
      <c r="AW96" s="82">
        <f>'02 - Elektroinštalácia '!J34</f>
        <v>0</v>
      </c>
      <c r="AX96" s="82">
        <f>'02 - Elektroinštalácia '!J35</f>
        <v>0</v>
      </c>
      <c r="AY96" s="82">
        <f>'02 - Elektroinštalácia '!J36</f>
        <v>0</v>
      </c>
      <c r="AZ96" s="82">
        <f>'02 - Elektroinštalácia '!F33</f>
        <v>0</v>
      </c>
      <c r="BA96" s="82">
        <f>'02 - Elektroinštalácia '!F34</f>
        <v>0</v>
      </c>
      <c r="BB96" s="82">
        <f>'02 - Elektroinštalácia '!F35</f>
        <v>0</v>
      </c>
      <c r="BC96" s="82">
        <f>'02 - Elektroinštalácia '!F36</f>
        <v>0</v>
      </c>
      <c r="BD96" s="84">
        <f>'02 - Elektroinštalácia '!F37</f>
        <v>0</v>
      </c>
      <c r="BT96" s="85" t="s">
        <v>83</v>
      </c>
      <c r="BV96" s="85" t="s">
        <v>77</v>
      </c>
      <c r="BW96" s="85" t="s">
        <v>87</v>
      </c>
      <c r="BX96" s="85" t="s">
        <v>4</v>
      </c>
      <c r="CL96" s="85" t="s">
        <v>1</v>
      </c>
      <c r="CM96" s="85" t="s">
        <v>75</v>
      </c>
    </row>
    <row r="97" spans="1:91" s="7" customFormat="1" ht="16.5" customHeight="1">
      <c r="A97" s="76" t="s">
        <v>79</v>
      </c>
      <c r="B97" s="77"/>
      <c r="C97" s="78"/>
      <c r="D97" s="207" t="s">
        <v>88</v>
      </c>
      <c r="E97" s="207"/>
      <c r="F97" s="207"/>
      <c r="G97" s="207"/>
      <c r="H97" s="207"/>
      <c r="I97" s="79"/>
      <c r="J97" s="207" t="s">
        <v>89</v>
      </c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170">
        <f>'03 - UK - Ústredné vykuro...'!J30</f>
        <v>0</v>
      </c>
      <c r="AH97" s="171"/>
      <c r="AI97" s="171"/>
      <c r="AJ97" s="171"/>
      <c r="AK97" s="171"/>
      <c r="AL97" s="171"/>
      <c r="AM97" s="171"/>
      <c r="AN97" s="170">
        <f t="shared" si="0"/>
        <v>0</v>
      </c>
      <c r="AO97" s="171"/>
      <c r="AP97" s="171"/>
      <c r="AQ97" s="80" t="s">
        <v>82</v>
      </c>
      <c r="AR97" s="77"/>
      <c r="AS97" s="81">
        <v>0</v>
      </c>
      <c r="AT97" s="82">
        <f t="shared" si="1"/>
        <v>0</v>
      </c>
      <c r="AU97" s="83">
        <f>'03 - UK - Ústredné vykuro...'!P124</f>
        <v>0</v>
      </c>
      <c r="AV97" s="82">
        <f>'03 - UK - Ústredné vykuro...'!J33</f>
        <v>0</v>
      </c>
      <c r="AW97" s="82">
        <f>'03 - UK - Ústredné vykuro...'!J34</f>
        <v>0</v>
      </c>
      <c r="AX97" s="82">
        <f>'03 - UK - Ústredné vykuro...'!J35</f>
        <v>0</v>
      </c>
      <c r="AY97" s="82">
        <f>'03 - UK - Ústredné vykuro...'!J36</f>
        <v>0</v>
      </c>
      <c r="AZ97" s="82">
        <f>'03 - UK - Ústredné vykuro...'!F33</f>
        <v>0</v>
      </c>
      <c r="BA97" s="82">
        <f>'03 - UK - Ústredné vykuro...'!F34</f>
        <v>0</v>
      </c>
      <c r="BB97" s="82">
        <f>'03 - UK - Ústredné vykuro...'!F35</f>
        <v>0</v>
      </c>
      <c r="BC97" s="82">
        <f>'03 - UK - Ústredné vykuro...'!F36</f>
        <v>0</v>
      </c>
      <c r="BD97" s="84">
        <f>'03 - UK - Ústredné vykuro...'!F37</f>
        <v>0</v>
      </c>
      <c r="BT97" s="85" t="s">
        <v>83</v>
      </c>
      <c r="BV97" s="85" t="s">
        <v>77</v>
      </c>
      <c r="BW97" s="85" t="s">
        <v>90</v>
      </c>
      <c r="BX97" s="85" t="s">
        <v>4</v>
      </c>
      <c r="CL97" s="85" t="s">
        <v>1</v>
      </c>
      <c r="CM97" s="85" t="s">
        <v>75</v>
      </c>
    </row>
    <row r="98" spans="1:91" s="7" customFormat="1" ht="16.5" customHeight="1">
      <c r="A98" s="76" t="s">
        <v>79</v>
      </c>
      <c r="B98" s="77"/>
      <c r="C98" s="78"/>
      <c r="D98" s="207" t="s">
        <v>91</v>
      </c>
      <c r="E98" s="207"/>
      <c r="F98" s="207"/>
      <c r="G98" s="207"/>
      <c r="H98" s="207"/>
      <c r="I98" s="79"/>
      <c r="J98" s="207" t="s">
        <v>92</v>
      </c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170">
        <f>'04 - ZTI - Zdravotechnika '!J30</f>
        <v>0</v>
      </c>
      <c r="AH98" s="171"/>
      <c r="AI98" s="171"/>
      <c r="AJ98" s="171"/>
      <c r="AK98" s="171"/>
      <c r="AL98" s="171"/>
      <c r="AM98" s="171"/>
      <c r="AN98" s="170">
        <f t="shared" si="0"/>
        <v>0</v>
      </c>
      <c r="AO98" s="171"/>
      <c r="AP98" s="171"/>
      <c r="AQ98" s="80" t="s">
        <v>82</v>
      </c>
      <c r="AR98" s="77"/>
      <c r="AS98" s="81">
        <v>0</v>
      </c>
      <c r="AT98" s="82">
        <f t="shared" si="1"/>
        <v>0</v>
      </c>
      <c r="AU98" s="83">
        <f>'04 - ZTI - Zdravotechnika '!P120</f>
        <v>0</v>
      </c>
      <c r="AV98" s="82">
        <f>'04 - ZTI - Zdravotechnika '!J33</f>
        <v>0</v>
      </c>
      <c r="AW98" s="82">
        <f>'04 - ZTI - Zdravotechnika '!J34</f>
        <v>0</v>
      </c>
      <c r="AX98" s="82">
        <f>'04 - ZTI - Zdravotechnika '!J35</f>
        <v>0</v>
      </c>
      <c r="AY98" s="82">
        <f>'04 - ZTI - Zdravotechnika '!J36</f>
        <v>0</v>
      </c>
      <c r="AZ98" s="82">
        <f>'04 - ZTI - Zdravotechnika '!F33</f>
        <v>0</v>
      </c>
      <c r="BA98" s="82">
        <f>'04 - ZTI - Zdravotechnika '!F34</f>
        <v>0</v>
      </c>
      <c r="BB98" s="82">
        <f>'04 - ZTI - Zdravotechnika '!F35</f>
        <v>0</v>
      </c>
      <c r="BC98" s="82">
        <f>'04 - ZTI - Zdravotechnika '!F36</f>
        <v>0</v>
      </c>
      <c r="BD98" s="84">
        <f>'04 - ZTI - Zdravotechnika '!F37</f>
        <v>0</v>
      </c>
      <c r="BT98" s="85" t="s">
        <v>83</v>
      </c>
      <c r="BV98" s="85" t="s">
        <v>77</v>
      </c>
      <c r="BW98" s="85" t="s">
        <v>93</v>
      </c>
      <c r="BX98" s="85" t="s">
        <v>4</v>
      </c>
      <c r="CL98" s="85" t="s">
        <v>1</v>
      </c>
      <c r="CM98" s="85" t="s">
        <v>75</v>
      </c>
    </row>
    <row r="99" spans="1:91" s="7" customFormat="1" ht="16.5" customHeight="1">
      <c r="A99" s="76" t="s">
        <v>79</v>
      </c>
      <c r="B99" s="77"/>
      <c r="C99" s="78"/>
      <c r="D99" s="207" t="s">
        <v>94</v>
      </c>
      <c r="E99" s="207"/>
      <c r="F99" s="207"/>
      <c r="G99" s="207"/>
      <c r="H99" s="207"/>
      <c r="I99" s="79"/>
      <c r="J99" s="207" t="s">
        <v>95</v>
      </c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170">
        <f>'05 - OPZ - Plynofikácia'!J30</f>
        <v>0</v>
      </c>
      <c r="AH99" s="171"/>
      <c r="AI99" s="171"/>
      <c r="AJ99" s="171"/>
      <c r="AK99" s="171"/>
      <c r="AL99" s="171"/>
      <c r="AM99" s="171"/>
      <c r="AN99" s="170">
        <f t="shared" si="0"/>
        <v>0</v>
      </c>
      <c r="AO99" s="171"/>
      <c r="AP99" s="171"/>
      <c r="AQ99" s="80" t="s">
        <v>82</v>
      </c>
      <c r="AR99" s="77"/>
      <c r="AS99" s="81">
        <v>0</v>
      </c>
      <c r="AT99" s="82">
        <f t="shared" si="1"/>
        <v>0</v>
      </c>
      <c r="AU99" s="83">
        <f>'05 - OPZ - Plynofikácia'!P119</f>
        <v>0</v>
      </c>
      <c r="AV99" s="82">
        <f>'05 - OPZ - Plynofikácia'!J33</f>
        <v>0</v>
      </c>
      <c r="AW99" s="82">
        <f>'05 - OPZ - Plynofikácia'!J34</f>
        <v>0</v>
      </c>
      <c r="AX99" s="82">
        <f>'05 - OPZ - Plynofikácia'!J35</f>
        <v>0</v>
      </c>
      <c r="AY99" s="82">
        <f>'05 - OPZ - Plynofikácia'!J36</f>
        <v>0</v>
      </c>
      <c r="AZ99" s="82">
        <f>'05 - OPZ - Plynofikácia'!F33</f>
        <v>0</v>
      </c>
      <c r="BA99" s="82">
        <f>'05 - OPZ - Plynofikácia'!F34</f>
        <v>0</v>
      </c>
      <c r="BB99" s="82">
        <f>'05 - OPZ - Plynofikácia'!F35</f>
        <v>0</v>
      </c>
      <c r="BC99" s="82">
        <f>'05 - OPZ - Plynofikácia'!F36</f>
        <v>0</v>
      </c>
      <c r="BD99" s="84">
        <f>'05 - OPZ - Plynofikácia'!F37</f>
        <v>0</v>
      </c>
      <c r="BT99" s="85" t="s">
        <v>83</v>
      </c>
      <c r="BV99" s="85" t="s">
        <v>77</v>
      </c>
      <c r="BW99" s="85" t="s">
        <v>96</v>
      </c>
      <c r="BX99" s="85" t="s">
        <v>4</v>
      </c>
      <c r="CL99" s="85" t="s">
        <v>1</v>
      </c>
      <c r="CM99" s="85" t="s">
        <v>75</v>
      </c>
    </row>
    <row r="100" spans="1:91" s="7" customFormat="1" ht="16.5" customHeight="1">
      <c r="A100" s="76" t="s">
        <v>79</v>
      </c>
      <c r="B100" s="77"/>
      <c r="C100" s="78"/>
      <c r="D100" s="207" t="s">
        <v>97</v>
      </c>
      <c r="E100" s="207"/>
      <c r="F100" s="207"/>
      <c r="G100" s="207"/>
      <c r="H100" s="207"/>
      <c r="I100" s="79"/>
      <c r="J100" s="207" t="s">
        <v>98</v>
      </c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170">
        <f>'06 - Spevnená plocha - pa...'!J30</f>
        <v>0</v>
      </c>
      <c r="AH100" s="171"/>
      <c r="AI100" s="171"/>
      <c r="AJ100" s="171"/>
      <c r="AK100" s="171"/>
      <c r="AL100" s="171"/>
      <c r="AM100" s="171"/>
      <c r="AN100" s="170">
        <f t="shared" si="0"/>
        <v>0</v>
      </c>
      <c r="AO100" s="171"/>
      <c r="AP100" s="171"/>
      <c r="AQ100" s="80" t="s">
        <v>82</v>
      </c>
      <c r="AR100" s="77"/>
      <c r="AS100" s="81">
        <v>0</v>
      </c>
      <c r="AT100" s="82">
        <f t="shared" si="1"/>
        <v>0</v>
      </c>
      <c r="AU100" s="83">
        <f>'06 - Spevnená plocha - pa...'!P123</f>
        <v>0</v>
      </c>
      <c r="AV100" s="82">
        <f>'06 - Spevnená plocha - pa...'!J33</f>
        <v>0</v>
      </c>
      <c r="AW100" s="82">
        <f>'06 - Spevnená plocha - pa...'!J34</f>
        <v>0</v>
      </c>
      <c r="AX100" s="82">
        <f>'06 - Spevnená plocha - pa...'!J35</f>
        <v>0</v>
      </c>
      <c r="AY100" s="82">
        <f>'06 - Spevnená plocha - pa...'!J36</f>
        <v>0</v>
      </c>
      <c r="AZ100" s="82">
        <f>'06 - Spevnená plocha - pa...'!F33</f>
        <v>0</v>
      </c>
      <c r="BA100" s="82">
        <f>'06 - Spevnená plocha - pa...'!F34</f>
        <v>0</v>
      </c>
      <c r="BB100" s="82">
        <f>'06 - Spevnená plocha - pa...'!F35</f>
        <v>0</v>
      </c>
      <c r="BC100" s="82">
        <f>'06 - Spevnená plocha - pa...'!F36</f>
        <v>0</v>
      </c>
      <c r="BD100" s="84">
        <f>'06 - Spevnená plocha - pa...'!F37</f>
        <v>0</v>
      </c>
      <c r="BT100" s="85" t="s">
        <v>83</v>
      </c>
      <c r="BV100" s="85" t="s">
        <v>77</v>
      </c>
      <c r="BW100" s="85" t="s">
        <v>99</v>
      </c>
      <c r="BX100" s="85" t="s">
        <v>4</v>
      </c>
      <c r="CL100" s="85" t="s">
        <v>1</v>
      </c>
      <c r="CM100" s="85" t="s">
        <v>75</v>
      </c>
    </row>
    <row r="101" spans="1:91" s="7" customFormat="1" ht="16.5" customHeight="1">
      <c r="A101" s="76" t="s">
        <v>79</v>
      </c>
      <c r="B101" s="77"/>
      <c r="C101" s="78"/>
      <c r="D101" s="207" t="s">
        <v>100</v>
      </c>
      <c r="E101" s="207"/>
      <c r="F101" s="207"/>
      <c r="G101" s="207"/>
      <c r="H101" s="207"/>
      <c r="I101" s="79"/>
      <c r="J101" s="207" t="s">
        <v>101</v>
      </c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170">
        <f>'07 - Spevnená plocha - ch...'!J30</f>
        <v>0</v>
      </c>
      <c r="AH101" s="171"/>
      <c r="AI101" s="171"/>
      <c r="AJ101" s="171"/>
      <c r="AK101" s="171"/>
      <c r="AL101" s="171"/>
      <c r="AM101" s="171"/>
      <c r="AN101" s="170">
        <f t="shared" si="0"/>
        <v>0</v>
      </c>
      <c r="AO101" s="171"/>
      <c r="AP101" s="171"/>
      <c r="AQ101" s="80" t="s">
        <v>82</v>
      </c>
      <c r="AR101" s="77"/>
      <c r="AS101" s="81">
        <v>0</v>
      </c>
      <c r="AT101" s="82">
        <f t="shared" si="1"/>
        <v>0</v>
      </c>
      <c r="AU101" s="83">
        <f>'07 - Spevnená plocha - ch...'!P121</f>
        <v>0</v>
      </c>
      <c r="AV101" s="82">
        <f>'07 - Spevnená plocha - ch...'!J33</f>
        <v>0</v>
      </c>
      <c r="AW101" s="82">
        <f>'07 - Spevnená plocha - ch...'!J34</f>
        <v>0</v>
      </c>
      <c r="AX101" s="82">
        <f>'07 - Spevnená plocha - ch...'!J35</f>
        <v>0</v>
      </c>
      <c r="AY101" s="82">
        <f>'07 - Spevnená plocha - ch...'!J36</f>
        <v>0</v>
      </c>
      <c r="AZ101" s="82">
        <f>'07 - Spevnená plocha - ch...'!F33</f>
        <v>0</v>
      </c>
      <c r="BA101" s="82">
        <f>'07 - Spevnená plocha - ch...'!F34</f>
        <v>0</v>
      </c>
      <c r="BB101" s="82">
        <f>'07 - Spevnená plocha - ch...'!F35</f>
        <v>0</v>
      </c>
      <c r="BC101" s="82">
        <f>'07 - Spevnená plocha - ch...'!F36</f>
        <v>0</v>
      </c>
      <c r="BD101" s="84">
        <f>'07 - Spevnená plocha - ch...'!F37</f>
        <v>0</v>
      </c>
      <c r="BT101" s="85" t="s">
        <v>83</v>
      </c>
      <c r="BV101" s="85" t="s">
        <v>77</v>
      </c>
      <c r="BW101" s="85" t="s">
        <v>102</v>
      </c>
      <c r="BX101" s="85" t="s">
        <v>4</v>
      </c>
      <c r="CL101" s="85" t="s">
        <v>1</v>
      </c>
      <c r="CM101" s="85" t="s">
        <v>75</v>
      </c>
    </row>
    <row r="102" spans="1:91" s="7" customFormat="1" ht="16.5" customHeight="1">
      <c r="A102" s="76" t="s">
        <v>79</v>
      </c>
      <c r="B102" s="77"/>
      <c r="C102" s="78"/>
      <c r="D102" s="207" t="s">
        <v>103</v>
      </c>
      <c r="E102" s="207"/>
      <c r="F102" s="207"/>
      <c r="G102" s="207"/>
      <c r="H102" s="207"/>
      <c r="I102" s="79"/>
      <c r="J102" s="207" t="s">
        <v>104</v>
      </c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170">
        <f>'08 - Elektrická prípojka'!J30</f>
        <v>0</v>
      </c>
      <c r="AH102" s="171"/>
      <c r="AI102" s="171"/>
      <c r="AJ102" s="171"/>
      <c r="AK102" s="171"/>
      <c r="AL102" s="171"/>
      <c r="AM102" s="171"/>
      <c r="AN102" s="170">
        <f t="shared" si="0"/>
        <v>0</v>
      </c>
      <c r="AO102" s="171"/>
      <c r="AP102" s="171"/>
      <c r="AQ102" s="80" t="s">
        <v>82</v>
      </c>
      <c r="AR102" s="77"/>
      <c r="AS102" s="81">
        <v>0</v>
      </c>
      <c r="AT102" s="82">
        <f t="shared" si="1"/>
        <v>0</v>
      </c>
      <c r="AU102" s="83">
        <f>'08 - Elektrická prípojka'!P123</f>
        <v>0</v>
      </c>
      <c r="AV102" s="82">
        <f>'08 - Elektrická prípojka'!J33</f>
        <v>0</v>
      </c>
      <c r="AW102" s="82">
        <f>'08 - Elektrická prípojka'!J34</f>
        <v>0</v>
      </c>
      <c r="AX102" s="82">
        <f>'08 - Elektrická prípojka'!J35</f>
        <v>0</v>
      </c>
      <c r="AY102" s="82">
        <f>'08 - Elektrická prípojka'!J36</f>
        <v>0</v>
      </c>
      <c r="AZ102" s="82">
        <f>'08 - Elektrická prípojka'!F33</f>
        <v>0</v>
      </c>
      <c r="BA102" s="82">
        <f>'08 - Elektrická prípojka'!F34</f>
        <v>0</v>
      </c>
      <c r="BB102" s="82">
        <f>'08 - Elektrická prípojka'!F35</f>
        <v>0</v>
      </c>
      <c r="BC102" s="82">
        <f>'08 - Elektrická prípojka'!F36</f>
        <v>0</v>
      </c>
      <c r="BD102" s="84">
        <f>'08 - Elektrická prípojka'!F37</f>
        <v>0</v>
      </c>
      <c r="BT102" s="85" t="s">
        <v>83</v>
      </c>
      <c r="BV102" s="85" t="s">
        <v>77</v>
      </c>
      <c r="BW102" s="85" t="s">
        <v>105</v>
      </c>
      <c r="BX102" s="85" t="s">
        <v>4</v>
      </c>
      <c r="CL102" s="85" t="s">
        <v>1</v>
      </c>
      <c r="CM102" s="85" t="s">
        <v>75</v>
      </c>
    </row>
    <row r="103" spans="1:91" s="7" customFormat="1" ht="16.5" customHeight="1">
      <c r="A103" s="76" t="s">
        <v>79</v>
      </c>
      <c r="B103" s="77"/>
      <c r="C103" s="78"/>
      <c r="D103" s="207" t="s">
        <v>106</v>
      </c>
      <c r="E103" s="207"/>
      <c r="F103" s="207"/>
      <c r="G103" s="207"/>
      <c r="H103" s="207"/>
      <c r="I103" s="79"/>
      <c r="J103" s="207" t="s">
        <v>107</v>
      </c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170">
        <f>'09 - Vodovodná prípojka '!J30</f>
        <v>0</v>
      </c>
      <c r="AH103" s="171"/>
      <c r="AI103" s="171"/>
      <c r="AJ103" s="171"/>
      <c r="AK103" s="171"/>
      <c r="AL103" s="171"/>
      <c r="AM103" s="171"/>
      <c r="AN103" s="170">
        <f t="shared" si="0"/>
        <v>0</v>
      </c>
      <c r="AO103" s="171"/>
      <c r="AP103" s="171"/>
      <c r="AQ103" s="80" t="s">
        <v>82</v>
      </c>
      <c r="AR103" s="77"/>
      <c r="AS103" s="81">
        <v>0</v>
      </c>
      <c r="AT103" s="82">
        <f t="shared" si="1"/>
        <v>0</v>
      </c>
      <c r="AU103" s="83">
        <f>'09 - Vodovodná prípojka '!P122</f>
        <v>0</v>
      </c>
      <c r="AV103" s="82">
        <f>'09 - Vodovodná prípojka '!J33</f>
        <v>0</v>
      </c>
      <c r="AW103" s="82">
        <f>'09 - Vodovodná prípojka '!J34</f>
        <v>0</v>
      </c>
      <c r="AX103" s="82">
        <f>'09 - Vodovodná prípojka '!J35</f>
        <v>0</v>
      </c>
      <c r="AY103" s="82">
        <f>'09 - Vodovodná prípojka '!J36</f>
        <v>0</v>
      </c>
      <c r="AZ103" s="82">
        <f>'09 - Vodovodná prípojka '!F33</f>
        <v>0</v>
      </c>
      <c r="BA103" s="82">
        <f>'09 - Vodovodná prípojka '!F34</f>
        <v>0</v>
      </c>
      <c r="BB103" s="82">
        <f>'09 - Vodovodná prípojka '!F35</f>
        <v>0</v>
      </c>
      <c r="BC103" s="82">
        <f>'09 - Vodovodná prípojka '!F36</f>
        <v>0</v>
      </c>
      <c r="BD103" s="84">
        <f>'09 - Vodovodná prípojka '!F37</f>
        <v>0</v>
      </c>
      <c r="BT103" s="85" t="s">
        <v>83</v>
      </c>
      <c r="BV103" s="85" t="s">
        <v>77</v>
      </c>
      <c r="BW103" s="85" t="s">
        <v>108</v>
      </c>
      <c r="BX103" s="85" t="s">
        <v>4</v>
      </c>
      <c r="CL103" s="85" t="s">
        <v>1</v>
      </c>
      <c r="CM103" s="85" t="s">
        <v>75</v>
      </c>
    </row>
    <row r="104" spans="1:91" s="7" customFormat="1" ht="16.5" customHeight="1">
      <c r="A104" s="76" t="s">
        <v>79</v>
      </c>
      <c r="B104" s="77"/>
      <c r="C104" s="78"/>
      <c r="D104" s="207" t="s">
        <v>109</v>
      </c>
      <c r="E104" s="207"/>
      <c r="F104" s="207"/>
      <c r="G104" s="207"/>
      <c r="H104" s="207"/>
      <c r="I104" s="79"/>
      <c r="J104" s="207" t="s">
        <v>110</v>
      </c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170">
        <f>'10 - Kanalizačná prípojka '!J30</f>
        <v>0</v>
      </c>
      <c r="AH104" s="171"/>
      <c r="AI104" s="171"/>
      <c r="AJ104" s="171"/>
      <c r="AK104" s="171"/>
      <c r="AL104" s="171"/>
      <c r="AM104" s="171"/>
      <c r="AN104" s="170">
        <f t="shared" si="0"/>
        <v>0</v>
      </c>
      <c r="AO104" s="171"/>
      <c r="AP104" s="171"/>
      <c r="AQ104" s="80" t="s">
        <v>82</v>
      </c>
      <c r="AR104" s="77"/>
      <c r="AS104" s="86">
        <v>0</v>
      </c>
      <c r="AT104" s="87">
        <f t="shared" si="1"/>
        <v>0</v>
      </c>
      <c r="AU104" s="88">
        <f>'10 - Kanalizačná prípojka '!P117</f>
        <v>0</v>
      </c>
      <c r="AV104" s="87">
        <f>'10 - Kanalizačná prípojka '!J33</f>
        <v>0</v>
      </c>
      <c r="AW104" s="87">
        <f>'10 - Kanalizačná prípojka '!J34</f>
        <v>0</v>
      </c>
      <c r="AX104" s="87">
        <f>'10 - Kanalizačná prípojka '!J35</f>
        <v>0</v>
      </c>
      <c r="AY104" s="87">
        <f>'10 - Kanalizačná prípojka '!J36</f>
        <v>0</v>
      </c>
      <c r="AZ104" s="87">
        <f>'10 - Kanalizačná prípojka '!F33</f>
        <v>0</v>
      </c>
      <c r="BA104" s="87">
        <f>'10 - Kanalizačná prípojka '!F34</f>
        <v>0</v>
      </c>
      <c r="BB104" s="87">
        <f>'10 - Kanalizačná prípojka '!F35</f>
        <v>0</v>
      </c>
      <c r="BC104" s="87">
        <f>'10 - Kanalizačná prípojka '!F36</f>
        <v>0</v>
      </c>
      <c r="BD104" s="89">
        <f>'10 - Kanalizačná prípojka '!F37</f>
        <v>0</v>
      </c>
      <c r="BT104" s="85" t="s">
        <v>83</v>
      </c>
      <c r="BV104" s="85" t="s">
        <v>77</v>
      </c>
      <c r="BW104" s="85" t="s">
        <v>111</v>
      </c>
      <c r="BX104" s="85" t="s">
        <v>4</v>
      </c>
      <c r="CL104" s="85" t="s">
        <v>1</v>
      </c>
      <c r="CM104" s="85" t="s">
        <v>75</v>
      </c>
    </row>
    <row r="105" spans="1:91" s="2" customFormat="1" ht="30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30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</row>
    <row r="106" spans="1:91" s="2" customFormat="1" ht="7" customHeight="1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30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</row>
  </sheetData>
  <mergeCells count="78"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L28:P28"/>
    <mergeCell ref="W28:AE28"/>
    <mergeCell ref="AK28:AO28"/>
    <mergeCell ref="W29:AE29"/>
    <mergeCell ref="L29:P29"/>
    <mergeCell ref="AK29:AO29"/>
    <mergeCell ref="K5:AO5"/>
    <mergeCell ref="K6:AO6"/>
    <mergeCell ref="E14:AJ14"/>
    <mergeCell ref="E23:AN23"/>
    <mergeCell ref="AK26:AO26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AK30:AO30"/>
    <mergeCell ref="L30:P30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N94:AP94"/>
    <mergeCell ref="AK33:AO33"/>
    <mergeCell ref="L85:AO85"/>
    <mergeCell ref="AG94:AM94"/>
    <mergeCell ref="BE5:BE34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</mergeCells>
  <hyperlinks>
    <hyperlink ref="A95" location="'01 - Stavebná časť'!C2" display="/" xr:uid="{00000000-0004-0000-0000-000000000000}"/>
    <hyperlink ref="A96" location="'02 - Elektroinštalácia '!C2" display="/" xr:uid="{00000000-0004-0000-0000-000001000000}"/>
    <hyperlink ref="A97" location="'03 - UK - Ústredné vykuro...'!C2" display="/" xr:uid="{00000000-0004-0000-0000-000002000000}"/>
    <hyperlink ref="A98" location="'04 - ZTI - Zdravotechnika '!C2" display="/" xr:uid="{00000000-0004-0000-0000-000003000000}"/>
    <hyperlink ref="A99" location="'05 - OPZ - Plynofikácia'!C2" display="/" xr:uid="{00000000-0004-0000-0000-000004000000}"/>
    <hyperlink ref="A100" location="'06 - Spevnená plocha - pa...'!C2" display="/" xr:uid="{00000000-0004-0000-0000-000005000000}"/>
    <hyperlink ref="A101" location="'07 - Spevnená plocha - ch...'!C2" display="/" xr:uid="{00000000-0004-0000-0000-000006000000}"/>
    <hyperlink ref="A102" location="'08 - Elektrická prípojka'!C2" display="/" xr:uid="{00000000-0004-0000-0000-000007000000}"/>
    <hyperlink ref="A103" location="'09 - Vodovodná prípojka '!C2" display="/" xr:uid="{00000000-0004-0000-0000-000008000000}"/>
    <hyperlink ref="A104" location="'10 - Kanalizačná prípojka 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98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84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5" customHeight="1">
      <c r="B4" s="17"/>
      <c r="D4" s="18" t="s">
        <v>112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10" t="str">
        <f>'Rekapitulácia stavby'!K6</f>
        <v>Novostavba bytového domu</v>
      </c>
      <c r="F7" s="211"/>
      <c r="G7" s="211"/>
      <c r="H7" s="211"/>
      <c r="L7" s="17"/>
    </row>
    <row r="8" spans="1:46" s="2" customFormat="1" ht="12" customHeight="1">
      <c r="A8" s="29"/>
      <c r="B8" s="30"/>
      <c r="C8" s="29"/>
      <c r="D8" s="24" t="s">
        <v>113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114</v>
      </c>
      <c r="F9" s="209"/>
      <c r="G9" s="209"/>
      <c r="H9" s="20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8. 4. 2021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19</v>
      </c>
      <c r="F15" s="29"/>
      <c r="G15" s="29"/>
      <c r="H15" s="29"/>
      <c r="I15" s="24" t="s">
        <v>24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2" t="str">
        <f>'Rekapitulácia stavby'!E14</f>
        <v>Vyplň údaj</v>
      </c>
      <c r="F18" s="199"/>
      <c r="G18" s="199"/>
      <c r="H18" s="199"/>
      <c r="I18" s="24" t="s">
        <v>24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">
        <v>28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33</v>
      </c>
      <c r="F24" s="29"/>
      <c r="G24" s="29"/>
      <c r="H24" s="29"/>
      <c r="I24" s="24" t="s">
        <v>24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03" t="s">
        <v>1</v>
      </c>
      <c r="F27" s="203"/>
      <c r="G27" s="203"/>
      <c r="H27" s="20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4" customHeight="1">
      <c r="A30" s="29"/>
      <c r="B30" s="30"/>
      <c r="C30" s="29"/>
      <c r="D30" s="94" t="s">
        <v>35</v>
      </c>
      <c r="E30" s="29"/>
      <c r="F30" s="29"/>
      <c r="G30" s="29"/>
      <c r="H30" s="29"/>
      <c r="I30" s="29"/>
      <c r="J30" s="68">
        <f>ROUND(J137,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39</v>
      </c>
      <c r="E33" s="24" t="s">
        <v>40</v>
      </c>
      <c r="F33" s="96">
        <f>ROUND((SUM(BE137:BE297)),  2)</f>
        <v>0</v>
      </c>
      <c r="G33" s="29"/>
      <c r="H33" s="29"/>
      <c r="I33" s="97">
        <v>0.2</v>
      </c>
      <c r="J33" s="96">
        <f>ROUND(((SUM(BE137:BE297))*I33),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41</v>
      </c>
      <c r="F34" s="96">
        <f>ROUND((SUM(BF137:BF297)),  2)</f>
        <v>0</v>
      </c>
      <c r="G34" s="29"/>
      <c r="H34" s="29"/>
      <c r="I34" s="97">
        <v>0.2</v>
      </c>
      <c r="J34" s="96">
        <f>ROUND(((SUM(BF137:BF297))*I34),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42</v>
      </c>
      <c r="F35" s="96">
        <f>ROUND((SUM(BG137:BG297)),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43</v>
      </c>
      <c r="F36" s="96">
        <f>ROUND((SUM(BH137:BH297)),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44</v>
      </c>
      <c r="F37" s="96">
        <f>ROUND((SUM(BI137:BI297)),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4" customHeight="1">
      <c r="A39" s="29"/>
      <c r="B39" s="30"/>
      <c r="C39" s="98"/>
      <c r="D39" s="99" t="s">
        <v>45</v>
      </c>
      <c r="E39" s="57"/>
      <c r="F39" s="57"/>
      <c r="G39" s="100" t="s">
        <v>46</v>
      </c>
      <c r="H39" s="101" t="s">
        <v>47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29"/>
      <c r="B61" s="30"/>
      <c r="C61" s="29"/>
      <c r="D61" s="42" t="s">
        <v>50</v>
      </c>
      <c r="E61" s="32"/>
      <c r="F61" s="104" t="s">
        <v>51</v>
      </c>
      <c r="G61" s="42" t="s">
        <v>50</v>
      </c>
      <c r="H61" s="32"/>
      <c r="I61" s="32"/>
      <c r="J61" s="105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29"/>
      <c r="B76" s="30"/>
      <c r="C76" s="29"/>
      <c r="D76" s="42" t="s">
        <v>50</v>
      </c>
      <c r="E76" s="32"/>
      <c r="F76" s="104" t="s">
        <v>51</v>
      </c>
      <c r="G76" s="42" t="s">
        <v>50</v>
      </c>
      <c r="H76" s="32"/>
      <c r="I76" s="32"/>
      <c r="J76" s="105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hidden="1" customHeight="1">
      <c r="A82" s="29"/>
      <c r="B82" s="30"/>
      <c r="C82" s="18" t="s">
        <v>115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0" t="str">
        <f>E7</f>
        <v>Novostavba bytového domu</v>
      </c>
      <c r="F85" s="211"/>
      <c r="G85" s="211"/>
      <c r="H85" s="21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113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93" t="str">
        <f>E9</f>
        <v>01 - Stavebná časť</v>
      </c>
      <c r="F87" s="209"/>
      <c r="G87" s="209"/>
      <c r="H87" s="20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>Obec Malá Čierna</v>
      </c>
      <c r="G89" s="29"/>
      <c r="H89" s="29"/>
      <c r="I89" s="24" t="s">
        <v>20</v>
      </c>
      <c r="J89" s="52" t="str">
        <f>IF(J12="","",J12)</f>
        <v>8. 4. 2021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5" hidden="1" customHeight="1">
      <c r="A91" s="29"/>
      <c r="B91" s="30"/>
      <c r="C91" s="24" t="s">
        <v>22</v>
      </c>
      <c r="D91" s="29"/>
      <c r="E91" s="29"/>
      <c r="F91" s="22" t="str">
        <f>E15</f>
        <v>Obec Malá Čierna</v>
      </c>
      <c r="G91" s="29"/>
      <c r="H91" s="29"/>
      <c r="I91" s="24" t="s">
        <v>27</v>
      </c>
      <c r="J91" s="27" t="str">
        <f>E21</f>
        <v>Project89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hidden="1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Ing. Eduard Luščoň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4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6" t="s">
        <v>116</v>
      </c>
      <c r="D94" s="98"/>
      <c r="E94" s="98"/>
      <c r="F94" s="98"/>
      <c r="G94" s="98"/>
      <c r="H94" s="98"/>
      <c r="I94" s="98"/>
      <c r="J94" s="107" t="s">
        <v>117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4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8" t="s">
        <v>118</v>
      </c>
      <c r="D96" s="29"/>
      <c r="E96" s="29"/>
      <c r="F96" s="29"/>
      <c r="G96" s="29"/>
      <c r="H96" s="29"/>
      <c r="I96" s="29"/>
      <c r="J96" s="68">
        <f>J137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119</v>
      </c>
    </row>
    <row r="97" spans="2:12" s="9" customFormat="1" ht="25" hidden="1" customHeight="1">
      <c r="B97" s="109"/>
      <c r="D97" s="110" t="s">
        <v>120</v>
      </c>
      <c r="E97" s="111"/>
      <c r="F97" s="111"/>
      <c r="G97" s="111"/>
      <c r="H97" s="111"/>
      <c r="I97" s="111"/>
      <c r="J97" s="112">
        <f>J138</f>
        <v>0</v>
      </c>
      <c r="L97" s="109"/>
    </row>
    <row r="98" spans="2:12" s="9" customFormat="1" ht="25" hidden="1" customHeight="1">
      <c r="B98" s="109"/>
      <c r="D98" s="110" t="s">
        <v>121</v>
      </c>
      <c r="E98" s="111"/>
      <c r="F98" s="111"/>
      <c r="G98" s="111"/>
      <c r="H98" s="111"/>
      <c r="I98" s="111"/>
      <c r="J98" s="112">
        <f>J143</f>
        <v>0</v>
      </c>
      <c r="L98" s="109"/>
    </row>
    <row r="99" spans="2:12" s="9" customFormat="1" ht="25" hidden="1" customHeight="1">
      <c r="B99" s="109"/>
      <c r="D99" s="110" t="s">
        <v>122</v>
      </c>
      <c r="E99" s="111"/>
      <c r="F99" s="111"/>
      <c r="G99" s="111"/>
      <c r="H99" s="111"/>
      <c r="I99" s="111"/>
      <c r="J99" s="112">
        <f>J151</f>
        <v>0</v>
      </c>
      <c r="L99" s="109"/>
    </row>
    <row r="100" spans="2:12" s="9" customFormat="1" ht="25" hidden="1" customHeight="1">
      <c r="B100" s="109"/>
      <c r="D100" s="110" t="s">
        <v>123</v>
      </c>
      <c r="E100" s="111"/>
      <c r="F100" s="111"/>
      <c r="G100" s="111"/>
      <c r="H100" s="111"/>
      <c r="I100" s="111"/>
      <c r="J100" s="112">
        <f>J160</f>
        <v>0</v>
      </c>
      <c r="L100" s="109"/>
    </row>
    <row r="101" spans="2:12" s="9" customFormat="1" ht="25" hidden="1" customHeight="1">
      <c r="B101" s="109"/>
      <c r="D101" s="110" t="s">
        <v>124</v>
      </c>
      <c r="E101" s="111"/>
      <c r="F101" s="111"/>
      <c r="G101" s="111"/>
      <c r="H101" s="111"/>
      <c r="I101" s="111"/>
      <c r="J101" s="112">
        <f>J174</f>
        <v>0</v>
      </c>
      <c r="L101" s="109"/>
    </row>
    <row r="102" spans="2:12" s="9" customFormat="1" ht="25" hidden="1" customHeight="1">
      <c r="B102" s="109"/>
      <c r="D102" s="110" t="s">
        <v>125</v>
      </c>
      <c r="E102" s="111"/>
      <c r="F102" s="111"/>
      <c r="G102" s="111"/>
      <c r="H102" s="111"/>
      <c r="I102" s="111"/>
      <c r="J102" s="112">
        <f>J188</f>
        <v>0</v>
      </c>
      <c r="L102" s="109"/>
    </row>
    <row r="103" spans="2:12" s="9" customFormat="1" ht="25" hidden="1" customHeight="1">
      <c r="B103" s="109"/>
      <c r="D103" s="110" t="s">
        <v>126</v>
      </c>
      <c r="E103" s="111"/>
      <c r="F103" s="111"/>
      <c r="G103" s="111"/>
      <c r="H103" s="111"/>
      <c r="I103" s="111"/>
      <c r="J103" s="112">
        <f>J195</f>
        <v>0</v>
      </c>
      <c r="L103" s="109"/>
    </row>
    <row r="104" spans="2:12" s="9" customFormat="1" ht="25" hidden="1" customHeight="1">
      <c r="B104" s="109"/>
      <c r="D104" s="110" t="s">
        <v>127</v>
      </c>
      <c r="E104" s="111"/>
      <c r="F104" s="111"/>
      <c r="G104" s="111"/>
      <c r="H104" s="111"/>
      <c r="I104" s="111"/>
      <c r="J104" s="112">
        <f>J197</f>
        <v>0</v>
      </c>
      <c r="L104" s="109"/>
    </row>
    <row r="105" spans="2:12" s="9" customFormat="1" ht="25" hidden="1" customHeight="1">
      <c r="B105" s="109"/>
      <c r="D105" s="110" t="s">
        <v>128</v>
      </c>
      <c r="E105" s="111"/>
      <c r="F105" s="111"/>
      <c r="G105" s="111"/>
      <c r="H105" s="111"/>
      <c r="I105" s="111"/>
      <c r="J105" s="112">
        <f>J215</f>
        <v>0</v>
      </c>
      <c r="L105" s="109"/>
    </row>
    <row r="106" spans="2:12" s="9" customFormat="1" ht="25" hidden="1" customHeight="1">
      <c r="B106" s="109"/>
      <c r="D106" s="110" t="s">
        <v>129</v>
      </c>
      <c r="E106" s="111"/>
      <c r="F106" s="111"/>
      <c r="G106" s="111"/>
      <c r="H106" s="111"/>
      <c r="I106" s="111"/>
      <c r="J106" s="112">
        <f>J219</f>
        <v>0</v>
      </c>
      <c r="L106" s="109"/>
    </row>
    <row r="107" spans="2:12" s="9" customFormat="1" ht="25" hidden="1" customHeight="1">
      <c r="B107" s="109"/>
      <c r="D107" s="110" t="s">
        <v>130</v>
      </c>
      <c r="E107" s="111"/>
      <c r="F107" s="111"/>
      <c r="G107" s="111"/>
      <c r="H107" s="111"/>
      <c r="I107" s="111"/>
      <c r="J107" s="112">
        <f>J227</f>
        <v>0</v>
      </c>
      <c r="L107" s="109"/>
    </row>
    <row r="108" spans="2:12" s="9" customFormat="1" ht="25" hidden="1" customHeight="1">
      <c r="B108" s="109"/>
      <c r="D108" s="110" t="s">
        <v>131</v>
      </c>
      <c r="E108" s="111"/>
      <c r="F108" s="111"/>
      <c r="G108" s="111"/>
      <c r="H108" s="111"/>
      <c r="I108" s="111"/>
      <c r="J108" s="112">
        <f>J230</f>
        <v>0</v>
      </c>
      <c r="L108" s="109"/>
    </row>
    <row r="109" spans="2:12" s="9" customFormat="1" ht="25" hidden="1" customHeight="1">
      <c r="B109" s="109"/>
      <c r="D109" s="110" t="s">
        <v>132</v>
      </c>
      <c r="E109" s="111"/>
      <c r="F109" s="111"/>
      <c r="G109" s="111"/>
      <c r="H109" s="111"/>
      <c r="I109" s="111"/>
      <c r="J109" s="112">
        <f>J234</f>
        <v>0</v>
      </c>
      <c r="L109" s="109"/>
    </row>
    <row r="110" spans="2:12" s="9" customFormat="1" ht="25" hidden="1" customHeight="1">
      <c r="B110" s="109"/>
      <c r="D110" s="110" t="s">
        <v>133</v>
      </c>
      <c r="E110" s="111"/>
      <c r="F110" s="111"/>
      <c r="G110" s="111"/>
      <c r="H110" s="111"/>
      <c r="I110" s="111"/>
      <c r="J110" s="112">
        <f>J240</f>
        <v>0</v>
      </c>
      <c r="L110" s="109"/>
    </row>
    <row r="111" spans="2:12" s="9" customFormat="1" ht="25" hidden="1" customHeight="1">
      <c r="B111" s="109"/>
      <c r="D111" s="110" t="s">
        <v>134</v>
      </c>
      <c r="E111" s="111"/>
      <c r="F111" s="111"/>
      <c r="G111" s="111"/>
      <c r="H111" s="111"/>
      <c r="I111" s="111"/>
      <c r="J111" s="112">
        <f>J243</f>
        <v>0</v>
      </c>
      <c r="L111" s="109"/>
    </row>
    <row r="112" spans="2:12" s="9" customFormat="1" ht="25" hidden="1" customHeight="1">
      <c r="B112" s="109"/>
      <c r="D112" s="110" t="s">
        <v>135</v>
      </c>
      <c r="E112" s="111"/>
      <c r="F112" s="111"/>
      <c r="G112" s="111"/>
      <c r="H112" s="111"/>
      <c r="I112" s="111"/>
      <c r="J112" s="112">
        <f>J269</f>
        <v>0</v>
      </c>
      <c r="L112" s="109"/>
    </row>
    <row r="113" spans="1:31" s="9" customFormat="1" ht="25" hidden="1" customHeight="1">
      <c r="B113" s="109"/>
      <c r="D113" s="110" t="s">
        <v>136</v>
      </c>
      <c r="E113" s="111"/>
      <c r="F113" s="111"/>
      <c r="G113" s="111"/>
      <c r="H113" s="111"/>
      <c r="I113" s="111"/>
      <c r="J113" s="112">
        <f>J273</f>
        <v>0</v>
      </c>
      <c r="L113" s="109"/>
    </row>
    <row r="114" spans="1:31" s="9" customFormat="1" ht="25" hidden="1" customHeight="1">
      <c r="B114" s="109"/>
      <c r="D114" s="110" t="s">
        <v>137</v>
      </c>
      <c r="E114" s="111"/>
      <c r="F114" s="111"/>
      <c r="G114" s="111"/>
      <c r="H114" s="111"/>
      <c r="I114" s="111"/>
      <c r="J114" s="112">
        <f>J277</f>
        <v>0</v>
      </c>
      <c r="L114" s="109"/>
    </row>
    <row r="115" spans="1:31" s="9" customFormat="1" ht="25" hidden="1" customHeight="1">
      <c r="B115" s="109"/>
      <c r="D115" s="110" t="s">
        <v>138</v>
      </c>
      <c r="E115" s="111"/>
      <c r="F115" s="111"/>
      <c r="G115" s="111"/>
      <c r="H115" s="111"/>
      <c r="I115" s="111"/>
      <c r="J115" s="112">
        <f>J284</f>
        <v>0</v>
      </c>
      <c r="L115" s="109"/>
    </row>
    <row r="116" spans="1:31" s="9" customFormat="1" ht="25" hidden="1" customHeight="1">
      <c r="B116" s="109"/>
      <c r="D116" s="110" t="s">
        <v>139</v>
      </c>
      <c r="E116" s="111"/>
      <c r="F116" s="111"/>
      <c r="G116" s="111"/>
      <c r="H116" s="111"/>
      <c r="I116" s="111"/>
      <c r="J116" s="112">
        <f>J288</f>
        <v>0</v>
      </c>
      <c r="L116" s="109"/>
    </row>
    <row r="117" spans="1:31" s="9" customFormat="1" ht="25" hidden="1" customHeight="1">
      <c r="B117" s="109"/>
      <c r="D117" s="110" t="s">
        <v>140</v>
      </c>
      <c r="E117" s="111"/>
      <c r="F117" s="111"/>
      <c r="G117" s="111"/>
      <c r="H117" s="111"/>
      <c r="I117" s="111"/>
      <c r="J117" s="112">
        <f>J294</f>
        <v>0</v>
      </c>
      <c r="L117" s="109"/>
    </row>
    <row r="118" spans="1:31" s="2" customFormat="1" ht="21.75" hidden="1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7" hidden="1" customHeight="1">
      <c r="A119" s="29"/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hidden="1"/>
    <row r="121" spans="1:31" hidden="1"/>
    <row r="122" spans="1:31" hidden="1"/>
    <row r="123" spans="1:31" s="2" customFormat="1" ht="7" customHeight="1">
      <c r="A123" s="29"/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25" customHeight="1">
      <c r="A124" s="29"/>
      <c r="B124" s="30"/>
      <c r="C124" s="18" t="s">
        <v>141</v>
      </c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7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14</v>
      </c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6.5" customHeight="1">
      <c r="A127" s="29"/>
      <c r="B127" s="30"/>
      <c r="C127" s="29"/>
      <c r="D127" s="29"/>
      <c r="E127" s="210" t="str">
        <f>E7</f>
        <v>Novostavba bytového domu</v>
      </c>
      <c r="F127" s="211"/>
      <c r="G127" s="211"/>
      <c r="H127" s="211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4" t="s">
        <v>113</v>
      </c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>
      <c r="A129" s="29"/>
      <c r="B129" s="30"/>
      <c r="C129" s="29"/>
      <c r="D129" s="29"/>
      <c r="E129" s="193" t="str">
        <f>E9</f>
        <v>01 - Stavebná časť</v>
      </c>
      <c r="F129" s="209"/>
      <c r="G129" s="209"/>
      <c r="H129" s="20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7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4" t="s">
        <v>18</v>
      </c>
      <c r="D131" s="29"/>
      <c r="E131" s="29"/>
      <c r="F131" s="22" t="str">
        <f>F12</f>
        <v>Obec Malá Čierna</v>
      </c>
      <c r="G131" s="29"/>
      <c r="H131" s="29"/>
      <c r="I131" s="24" t="s">
        <v>20</v>
      </c>
      <c r="J131" s="52" t="str">
        <f>IF(J12="","",J12)</f>
        <v>8. 4. 2021</v>
      </c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7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5" customHeight="1">
      <c r="A133" s="29"/>
      <c r="B133" s="30"/>
      <c r="C133" s="24" t="s">
        <v>22</v>
      </c>
      <c r="D133" s="29"/>
      <c r="E133" s="29"/>
      <c r="F133" s="22" t="str">
        <f>E15</f>
        <v>Obec Malá Čierna</v>
      </c>
      <c r="G133" s="29"/>
      <c r="H133" s="29"/>
      <c r="I133" s="24" t="s">
        <v>27</v>
      </c>
      <c r="J133" s="27" t="str">
        <f>E21</f>
        <v>Project89 s.r.o.</v>
      </c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5" customHeight="1">
      <c r="A134" s="29"/>
      <c r="B134" s="30"/>
      <c r="C134" s="24" t="s">
        <v>25</v>
      </c>
      <c r="D134" s="29"/>
      <c r="E134" s="29"/>
      <c r="F134" s="22" t="str">
        <f>IF(E18="","",E18)</f>
        <v>Vyplň údaj</v>
      </c>
      <c r="G134" s="29"/>
      <c r="H134" s="29"/>
      <c r="I134" s="24" t="s">
        <v>32</v>
      </c>
      <c r="J134" s="27" t="str">
        <f>E24</f>
        <v>Ing. Eduard Luščoň</v>
      </c>
      <c r="K134" s="29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0.4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10" customFormat="1" ht="29.25" customHeight="1">
      <c r="A136" s="113"/>
      <c r="B136" s="114"/>
      <c r="C136" s="115" t="s">
        <v>142</v>
      </c>
      <c r="D136" s="116" t="s">
        <v>60</v>
      </c>
      <c r="E136" s="116" t="s">
        <v>56</v>
      </c>
      <c r="F136" s="116" t="s">
        <v>57</v>
      </c>
      <c r="G136" s="116" t="s">
        <v>143</v>
      </c>
      <c r="H136" s="116" t="s">
        <v>144</v>
      </c>
      <c r="I136" s="116" t="s">
        <v>145</v>
      </c>
      <c r="J136" s="117" t="s">
        <v>117</v>
      </c>
      <c r="K136" s="118" t="s">
        <v>146</v>
      </c>
      <c r="L136" s="119"/>
      <c r="M136" s="59" t="s">
        <v>1</v>
      </c>
      <c r="N136" s="60" t="s">
        <v>39</v>
      </c>
      <c r="O136" s="60" t="s">
        <v>147</v>
      </c>
      <c r="P136" s="60" t="s">
        <v>148</v>
      </c>
      <c r="Q136" s="60" t="s">
        <v>149</v>
      </c>
      <c r="R136" s="60" t="s">
        <v>150</v>
      </c>
      <c r="S136" s="60" t="s">
        <v>151</v>
      </c>
      <c r="T136" s="60" t="s">
        <v>152</v>
      </c>
      <c r="U136" s="61" t="s">
        <v>153</v>
      </c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</row>
    <row r="137" spans="1:65" s="2" customFormat="1" ht="22.95" customHeight="1">
      <c r="A137" s="29"/>
      <c r="B137" s="30"/>
      <c r="C137" s="66" t="s">
        <v>118</v>
      </c>
      <c r="D137" s="29"/>
      <c r="E137" s="29"/>
      <c r="F137" s="29"/>
      <c r="G137" s="29"/>
      <c r="H137" s="29"/>
      <c r="I137" s="29"/>
      <c r="J137" s="120">
        <f>BK137</f>
        <v>0</v>
      </c>
      <c r="K137" s="29"/>
      <c r="L137" s="30"/>
      <c r="M137" s="62"/>
      <c r="N137" s="53"/>
      <c r="O137" s="63"/>
      <c r="P137" s="121">
        <f>P138+P143+P151+P160+P174+P188+P195+P197+P215+P219+P227+P230+P234+P240+P243+P269+P273+P277+P284+P288+P294</f>
        <v>0</v>
      </c>
      <c r="Q137" s="63"/>
      <c r="R137" s="121">
        <f>R138+R143+R151+R160+R174+R188+R195+R197+R215+R219+R227+R230+R234+R240+R243+R269+R273+R277+R284+R288+R294</f>
        <v>0.03</v>
      </c>
      <c r="S137" s="63"/>
      <c r="T137" s="121">
        <f>T138+T143+T151+T160+T174+T188+T195+T197+T215+T219+T227+T230+T234+T240+T243+T269+T273+T277+T284+T288+T294</f>
        <v>0</v>
      </c>
      <c r="U137" s="64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74</v>
      </c>
      <c r="AU137" s="14" t="s">
        <v>119</v>
      </c>
      <c r="BK137" s="122">
        <f>BK138+BK143+BK151+BK160+BK174+BK188+BK195+BK197+BK215+BK219+BK227+BK230+BK234+BK240+BK243+BK269+BK273+BK277+BK284+BK288+BK294</f>
        <v>0</v>
      </c>
    </row>
    <row r="138" spans="1:65" s="11" customFormat="1" ht="25.95" customHeight="1">
      <c r="B138" s="123"/>
      <c r="D138" s="124" t="s">
        <v>74</v>
      </c>
      <c r="E138" s="125" t="s">
        <v>83</v>
      </c>
      <c r="F138" s="125" t="s">
        <v>154</v>
      </c>
      <c r="I138" s="126"/>
      <c r="J138" s="127">
        <f>BK138</f>
        <v>0</v>
      </c>
      <c r="L138" s="123"/>
      <c r="M138" s="128"/>
      <c r="N138" s="129"/>
      <c r="O138" s="129"/>
      <c r="P138" s="130">
        <f>SUM(P139:P142)</f>
        <v>0</v>
      </c>
      <c r="Q138" s="129"/>
      <c r="R138" s="130">
        <f>SUM(R139:R142)</f>
        <v>0</v>
      </c>
      <c r="S138" s="129"/>
      <c r="T138" s="130">
        <f>SUM(T139:T142)</f>
        <v>0</v>
      </c>
      <c r="U138" s="131"/>
      <c r="AR138" s="124" t="s">
        <v>83</v>
      </c>
      <c r="AT138" s="132" t="s">
        <v>74</v>
      </c>
      <c r="AU138" s="132" t="s">
        <v>75</v>
      </c>
      <c r="AY138" s="124" t="s">
        <v>155</v>
      </c>
      <c r="BK138" s="133">
        <f>SUM(BK139:BK142)</f>
        <v>0</v>
      </c>
    </row>
    <row r="139" spans="1:65" s="2" customFormat="1" ht="24.25" customHeight="1">
      <c r="A139" s="29"/>
      <c r="B139" s="134"/>
      <c r="C139" s="135" t="s">
        <v>83</v>
      </c>
      <c r="D139" s="135" t="s">
        <v>156</v>
      </c>
      <c r="E139" s="136" t="s">
        <v>157</v>
      </c>
      <c r="F139" s="137" t="s">
        <v>158</v>
      </c>
      <c r="G139" s="138" t="s">
        <v>159</v>
      </c>
      <c r="H139" s="139">
        <v>71.680000000000007</v>
      </c>
      <c r="I139" s="140"/>
      <c r="J139" s="139">
        <f>ROUND(I139*H139,3)</f>
        <v>0</v>
      </c>
      <c r="K139" s="141"/>
      <c r="L139" s="30"/>
      <c r="M139" s="142" t="s">
        <v>1</v>
      </c>
      <c r="N139" s="143" t="s">
        <v>41</v>
      </c>
      <c r="O139" s="55"/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4">
        <f>S139*H139</f>
        <v>0</v>
      </c>
      <c r="U139" s="145" t="s">
        <v>1</v>
      </c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6" t="s">
        <v>160</v>
      </c>
      <c r="AT139" s="146" t="s">
        <v>156</v>
      </c>
      <c r="AU139" s="146" t="s">
        <v>83</v>
      </c>
      <c r="AY139" s="14" t="s">
        <v>155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4" t="s">
        <v>161</v>
      </c>
      <c r="BK139" s="148">
        <f>ROUND(I139*H139,3)</f>
        <v>0</v>
      </c>
      <c r="BL139" s="14" t="s">
        <v>160</v>
      </c>
      <c r="BM139" s="146" t="s">
        <v>83</v>
      </c>
    </row>
    <row r="140" spans="1:65" s="2" customFormat="1" ht="24.25" customHeight="1">
      <c r="A140" s="29"/>
      <c r="B140" s="134"/>
      <c r="C140" s="135" t="s">
        <v>161</v>
      </c>
      <c r="D140" s="135" t="s">
        <v>156</v>
      </c>
      <c r="E140" s="136" t="s">
        <v>162</v>
      </c>
      <c r="F140" s="137" t="s">
        <v>163</v>
      </c>
      <c r="G140" s="138" t="s">
        <v>159</v>
      </c>
      <c r="H140" s="139">
        <v>15.44</v>
      </c>
      <c r="I140" s="140"/>
      <c r="J140" s="139">
        <f>ROUND(I140*H140,3)</f>
        <v>0</v>
      </c>
      <c r="K140" s="141"/>
      <c r="L140" s="30"/>
      <c r="M140" s="142" t="s">
        <v>1</v>
      </c>
      <c r="N140" s="143" t="s">
        <v>41</v>
      </c>
      <c r="O140" s="55"/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4">
        <f>S140*H140</f>
        <v>0</v>
      </c>
      <c r="U140" s="145" t="s">
        <v>1</v>
      </c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6" t="s">
        <v>160</v>
      </c>
      <c r="AT140" s="146" t="s">
        <v>156</v>
      </c>
      <c r="AU140" s="146" t="s">
        <v>83</v>
      </c>
      <c r="AY140" s="14" t="s">
        <v>155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4" t="s">
        <v>161</v>
      </c>
      <c r="BK140" s="148">
        <f>ROUND(I140*H140,3)</f>
        <v>0</v>
      </c>
      <c r="BL140" s="14" t="s">
        <v>160</v>
      </c>
      <c r="BM140" s="146" t="s">
        <v>161</v>
      </c>
    </row>
    <row r="141" spans="1:65" s="2" customFormat="1" ht="14.5" customHeight="1">
      <c r="A141" s="29"/>
      <c r="B141" s="134"/>
      <c r="C141" s="135" t="s">
        <v>164</v>
      </c>
      <c r="D141" s="135" t="s">
        <v>156</v>
      </c>
      <c r="E141" s="136" t="s">
        <v>165</v>
      </c>
      <c r="F141" s="137" t="s">
        <v>166</v>
      </c>
      <c r="G141" s="138" t="s">
        <v>159</v>
      </c>
      <c r="H141" s="139">
        <v>35.299999999999997</v>
      </c>
      <c r="I141" s="140"/>
      <c r="J141" s="139">
        <f>ROUND(I141*H141,3)</f>
        <v>0</v>
      </c>
      <c r="K141" s="141"/>
      <c r="L141" s="30"/>
      <c r="M141" s="142" t="s">
        <v>1</v>
      </c>
      <c r="N141" s="143" t="s">
        <v>41</v>
      </c>
      <c r="O141" s="55"/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4">
        <f>S141*H141</f>
        <v>0</v>
      </c>
      <c r="U141" s="145" t="s">
        <v>1</v>
      </c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6" t="s">
        <v>160</v>
      </c>
      <c r="AT141" s="146" t="s">
        <v>156</v>
      </c>
      <c r="AU141" s="146" t="s">
        <v>83</v>
      </c>
      <c r="AY141" s="14" t="s">
        <v>155</v>
      </c>
      <c r="BE141" s="147">
        <f>IF(N141="základná",J141,0)</f>
        <v>0</v>
      </c>
      <c r="BF141" s="147">
        <f>IF(N141="znížená",J141,0)</f>
        <v>0</v>
      </c>
      <c r="BG141" s="147">
        <f>IF(N141="zákl. prenesená",J141,0)</f>
        <v>0</v>
      </c>
      <c r="BH141" s="147">
        <f>IF(N141="zníž. prenesená",J141,0)</f>
        <v>0</v>
      </c>
      <c r="BI141" s="147">
        <f>IF(N141="nulová",J141,0)</f>
        <v>0</v>
      </c>
      <c r="BJ141" s="14" t="s">
        <v>161</v>
      </c>
      <c r="BK141" s="148">
        <f>ROUND(I141*H141,3)</f>
        <v>0</v>
      </c>
      <c r="BL141" s="14" t="s">
        <v>160</v>
      </c>
      <c r="BM141" s="146" t="s">
        <v>164</v>
      </c>
    </row>
    <row r="142" spans="1:65" s="2" customFormat="1" ht="37.950000000000003" customHeight="1">
      <c r="A142" s="29"/>
      <c r="B142" s="134"/>
      <c r="C142" s="135" t="s">
        <v>160</v>
      </c>
      <c r="D142" s="135" t="s">
        <v>156</v>
      </c>
      <c r="E142" s="136" t="s">
        <v>167</v>
      </c>
      <c r="F142" s="137" t="s">
        <v>168</v>
      </c>
      <c r="G142" s="138" t="s">
        <v>159</v>
      </c>
      <c r="H142" s="139">
        <v>9.3689999999999998</v>
      </c>
      <c r="I142" s="140"/>
      <c r="J142" s="139">
        <f>ROUND(I142*H142,3)</f>
        <v>0</v>
      </c>
      <c r="K142" s="141"/>
      <c r="L142" s="30"/>
      <c r="M142" s="142" t="s">
        <v>1</v>
      </c>
      <c r="N142" s="143" t="s">
        <v>41</v>
      </c>
      <c r="O142" s="55"/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4">
        <f>S142*H142</f>
        <v>0</v>
      </c>
      <c r="U142" s="145" t="s">
        <v>1</v>
      </c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6" t="s">
        <v>160</v>
      </c>
      <c r="AT142" s="146" t="s">
        <v>156</v>
      </c>
      <c r="AU142" s="146" t="s">
        <v>83</v>
      </c>
      <c r="AY142" s="14" t="s">
        <v>155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4" t="s">
        <v>161</v>
      </c>
      <c r="BK142" s="148">
        <f>ROUND(I142*H142,3)</f>
        <v>0</v>
      </c>
      <c r="BL142" s="14" t="s">
        <v>160</v>
      </c>
      <c r="BM142" s="146" t="s">
        <v>160</v>
      </c>
    </row>
    <row r="143" spans="1:65" s="11" customFormat="1" ht="25.95" customHeight="1">
      <c r="B143" s="123"/>
      <c r="D143" s="124" t="s">
        <v>74</v>
      </c>
      <c r="E143" s="125" t="s">
        <v>161</v>
      </c>
      <c r="F143" s="125" t="s">
        <v>169</v>
      </c>
      <c r="I143" s="126"/>
      <c r="J143" s="127">
        <f>BK143</f>
        <v>0</v>
      </c>
      <c r="L143" s="123"/>
      <c r="M143" s="128"/>
      <c r="N143" s="129"/>
      <c r="O143" s="129"/>
      <c r="P143" s="130">
        <f>SUM(P144:P150)</f>
        <v>0</v>
      </c>
      <c r="Q143" s="129"/>
      <c r="R143" s="130">
        <f>SUM(R144:R150)</f>
        <v>0</v>
      </c>
      <c r="S143" s="129"/>
      <c r="T143" s="130">
        <f>SUM(T144:T150)</f>
        <v>0</v>
      </c>
      <c r="U143" s="131"/>
      <c r="AR143" s="124" t="s">
        <v>83</v>
      </c>
      <c r="AT143" s="132" t="s">
        <v>74</v>
      </c>
      <c r="AU143" s="132" t="s">
        <v>75</v>
      </c>
      <c r="AY143" s="124" t="s">
        <v>155</v>
      </c>
      <c r="BK143" s="133">
        <f>SUM(BK144:BK150)</f>
        <v>0</v>
      </c>
    </row>
    <row r="144" spans="1:65" s="2" customFormat="1" ht="24.25" customHeight="1">
      <c r="A144" s="29"/>
      <c r="B144" s="134"/>
      <c r="C144" s="135" t="s">
        <v>170</v>
      </c>
      <c r="D144" s="135" t="s">
        <v>156</v>
      </c>
      <c r="E144" s="136" t="s">
        <v>171</v>
      </c>
      <c r="F144" s="137" t="s">
        <v>172</v>
      </c>
      <c r="G144" s="138" t="s">
        <v>173</v>
      </c>
      <c r="H144" s="139">
        <v>156.58000000000001</v>
      </c>
      <c r="I144" s="140"/>
      <c r="J144" s="139">
        <f t="shared" ref="J144:J150" si="0">ROUND(I144*H144,3)</f>
        <v>0</v>
      </c>
      <c r="K144" s="141"/>
      <c r="L144" s="30"/>
      <c r="M144" s="142" t="s">
        <v>1</v>
      </c>
      <c r="N144" s="143" t="s">
        <v>41</v>
      </c>
      <c r="O144" s="55"/>
      <c r="P144" s="144">
        <f t="shared" ref="P144:P150" si="1">O144*H144</f>
        <v>0</v>
      </c>
      <c r="Q144" s="144">
        <v>0</v>
      </c>
      <c r="R144" s="144">
        <f t="shared" ref="R144:R150" si="2">Q144*H144</f>
        <v>0</v>
      </c>
      <c r="S144" s="144">
        <v>0</v>
      </c>
      <c r="T144" s="144">
        <f t="shared" ref="T144:T150" si="3">S144*H144</f>
        <v>0</v>
      </c>
      <c r="U144" s="145" t="s">
        <v>1</v>
      </c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6" t="s">
        <v>160</v>
      </c>
      <c r="AT144" s="146" t="s">
        <v>156</v>
      </c>
      <c r="AU144" s="146" t="s">
        <v>83</v>
      </c>
      <c r="AY144" s="14" t="s">
        <v>155</v>
      </c>
      <c r="BE144" s="147">
        <f t="shared" ref="BE144:BE150" si="4">IF(N144="základná",J144,0)</f>
        <v>0</v>
      </c>
      <c r="BF144" s="147">
        <f t="shared" ref="BF144:BF150" si="5">IF(N144="znížená",J144,0)</f>
        <v>0</v>
      </c>
      <c r="BG144" s="147">
        <f t="shared" ref="BG144:BG150" si="6">IF(N144="zákl. prenesená",J144,0)</f>
        <v>0</v>
      </c>
      <c r="BH144" s="147">
        <f t="shared" ref="BH144:BH150" si="7">IF(N144="zníž. prenesená",J144,0)</f>
        <v>0</v>
      </c>
      <c r="BI144" s="147">
        <f t="shared" ref="BI144:BI150" si="8">IF(N144="nulová",J144,0)</f>
        <v>0</v>
      </c>
      <c r="BJ144" s="14" t="s">
        <v>161</v>
      </c>
      <c r="BK144" s="148">
        <f t="shared" ref="BK144:BK150" si="9">ROUND(I144*H144,3)</f>
        <v>0</v>
      </c>
      <c r="BL144" s="14" t="s">
        <v>160</v>
      </c>
      <c r="BM144" s="146" t="s">
        <v>170</v>
      </c>
    </row>
    <row r="145" spans="1:65" s="2" customFormat="1" ht="24.25" customHeight="1">
      <c r="A145" s="29"/>
      <c r="B145" s="134"/>
      <c r="C145" s="135" t="s">
        <v>174</v>
      </c>
      <c r="D145" s="135" t="s">
        <v>156</v>
      </c>
      <c r="E145" s="136" t="s">
        <v>175</v>
      </c>
      <c r="F145" s="137" t="s">
        <v>176</v>
      </c>
      <c r="G145" s="138" t="s">
        <v>159</v>
      </c>
      <c r="H145" s="139">
        <v>23.48</v>
      </c>
      <c r="I145" s="140"/>
      <c r="J145" s="139">
        <f t="shared" si="0"/>
        <v>0</v>
      </c>
      <c r="K145" s="141"/>
      <c r="L145" s="30"/>
      <c r="M145" s="142" t="s">
        <v>1</v>
      </c>
      <c r="N145" s="143" t="s">
        <v>41</v>
      </c>
      <c r="O145" s="55"/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4">
        <f t="shared" si="3"/>
        <v>0</v>
      </c>
      <c r="U145" s="145" t="s">
        <v>1</v>
      </c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6" t="s">
        <v>160</v>
      </c>
      <c r="AT145" s="146" t="s">
        <v>156</v>
      </c>
      <c r="AU145" s="146" t="s">
        <v>83</v>
      </c>
      <c r="AY145" s="14" t="s">
        <v>155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4" t="s">
        <v>161</v>
      </c>
      <c r="BK145" s="148">
        <f t="shared" si="9"/>
        <v>0</v>
      </c>
      <c r="BL145" s="14" t="s">
        <v>160</v>
      </c>
      <c r="BM145" s="146" t="s">
        <v>174</v>
      </c>
    </row>
    <row r="146" spans="1:65" s="2" customFormat="1" ht="14.5" customHeight="1">
      <c r="A146" s="29"/>
      <c r="B146" s="134"/>
      <c r="C146" s="135" t="s">
        <v>177</v>
      </c>
      <c r="D146" s="135" t="s">
        <v>156</v>
      </c>
      <c r="E146" s="136" t="s">
        <v>178</v>
      </c>
      <c r="F146" s="137" t="s">
        <v>179</v>
      </c>
      <c r="G146" s="138" t="s">
        <v>159</v>
      </c>
      <c r="H146" s="139">
        <v>18.190000000000001</v>
      </c>
      <c r="I146" s="140"/>
      <c r="J146" s="139">
        <f t="shared" si="0"/>
        <v>0</v>
      </c>
      <c r="K146" s="141"/>
      <c r="L146" s="30"/>
      <c r="M146" s="142" t="s">
        <v>1</v>
      </c>
      <c r="N146" s="143" t="s">
        <v>41</v>
      </c>
      <c r="O146" s="55"/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4">
        <f t="shared" si="3"/>
        <v>0</v>
      </c>
      <c r="U146" s="145" t="s">
        <v>1</v>
      </c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6" t="s">
        <v>160</v>
      </c>
      <c r="AT146" s="146" t="s">
        <v>156</v>
      </c>
      <c r="AU146" s="146" t="s">
        <v>83</v>
      </c>
      <c r="AY146" s="14" t="s">
        <v>155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4" t="s">
        <v>161</v>
      </c>
      <c r="BK146" s="148">
        <f t="shared" si="9"/>
        <v>0</v>
      </c>
      <c r="BL146" s="14" t="s">
        <v>160</v>
      </c>
      <c r="BM146" s="146" t="s">
        <v>177</v>
      </c>
    </row>
    <row r="147" spans="1:65" s="2" customFormat="1" ht="24.25" customHeight="1">
      <c r="A147" s="29"/>
      <c r="B147" s="134"/>
      <c r="C147" s="135" t="s">
        <v>180</v>
      </c>
      <c r="D147" s="135" t="s">
        <v>156</v>
      </c>
      <c r="E147" s="136" t="s">
        <v>181</v>
      </c>
      <c r="F147" s="137" t="s">
        <v>182</v>
      </c>
      <c r="G147" s="138" t="s">
        <v>173</v>
      </c>
      <c r="H147" s="139">
        <v>469.74</v>
      </c>
      <c r="I147" s="140"/>
      <c r="J147" s="139">
        <f t="shared" si="0"/>
        <v>0</v>
      </c>
      <c r="K147" s="141"/>
      <c r="L147" s="30"/>
      <c r="M147" s="142" t="s">
        <v>1</v>
      </c>
      <c r="N147" s="143" t="s">
        <v>41</v>
      </c>
      <c r="O147" s="55"/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4">
        <f t="shared" si="3"/>
        <v>0</v>
      </c>
      <c r="U147" s="145" t="s">
        <v>1</v>
      </c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6" t="s">
        <v>160</v>
      </c>
      <c r="AT147" s="146" t="s">
        <v>156</v>
      </c>
      <c r="AU147" s="146" t="s">
        <v>83</v>
      </c>
      <c r="AY147" s="14" t="s">
        <v>155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4" t="s">
        <v>161</v>
      </c>
      <c r="BK147" s="148">
        <f t="shared" si="9"/>
        <v>0</v>
      </c>
      <c r="BL147" s="14" t="s">
        <v>160</v>
      </c>
      <c r="BM147" s="146" t="s">
        <v>180</v>
      </c>
    </row>
    <row r="148" spans="1:65" s="2" customFormat="1" ht="24.25" customHeight="1">
      <c r="A148" s="29"/>
      <c r="B148" s="134"/>
      <c r="C148" s="135" t="s">
        <v>183</v>
      </c>
      <c r="D148" s="135" t="s">
        <v>156</v>
      </c>
      <c r="E148" s="136" t="s">
        <v>184</v>
      </c>
      <c r="F148" s="137" t="s">
        <v>185</v>
      </c>
      <c r="G148" s="138" t="s">
        <v>159</v>
      </c>
      <c r="H148" s="139">
        <v>10.77</v>
      </c>
      <c r="I148" s="140"/>
      <c r="J148" s="139">
        <f t="shared" si="0"/>
        <v>0</v>
      </c>
      <c r="K148" s="141"/>
      <c r="L148" s="30"/>
      <c r="M148" s="142" t="s">
        <v>1</v>
      </c>
      <c r="N148" s="143" t="s">
        <v>41</v>
      </c>
      <c r="O148" s="55"/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4">
        <f t="shared" si="3"/>
        <v>0</v>
      </c>
      <c r="U148" s="145" t="s">
        <v>1</v>
      </c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6" t="s">
        <v>160</v>
      </c>
      <c r="AT148" s="146" t="s">
        <v>156</v>
      </c>
      <c r="AU148" s="146" t="s">
        <v>83</v>
      </c>
      <c r="AY148" s="14" t="s">
        <v>155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4" t="s">
        <v>161</v>
      </c>
      <c r="BK148" s="148">
        <f t="shared" si="9"/>
        <v>0</v>
      </c>
      <c r="BL148" s="14" t="s">
        <v>160</v>
      </c>
      <c r="BM148" s="146" t="s">
        <v>183</v>
      </c>
    </row>
    <row r="149" spans="1:65" s="2" customFormat="1" ht="14.5" customHeight="1">
      <c r="A149" s="29"/>
      <c r="B149" s="134"/>
      <c r="C149" s="135" t="s">
        <v>186</v>
      </c>
      <c r="D149" s="135" t="s">
        <v>156</v>
      </c>
      <c r="E149" s="136" t="s">
        <v>187</v>
      </c>
      <c r="F149" s="137" t="s">
        <v>188</v>
      </c>
      <c r="G149" s="138" t="s">
        <v>159</v>
      </c>
      <c r="H149" s="139">
        <v>35.909999999999997</v>
      </c>
      <c r="I149" s="140"/>
      <c r="J149" s="139">
        <f t="shared" si="0"/>
        <v>0</v>
      </c>
      <c r="K149" s="141"/>
      <c r="L149" s="30"/>
      <c r="M149" s="142" t="s">
        <v>1</v>
      </c>
      <c r="N149" s="143" t="s">
        <v>41</v>
      </c>
      <c r="O149" s="55"/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4">
        <f t="shared" si="3"/>
        <v>0</v>
      </c>
      <c r="U149" s="145" t="s">
        <v>1</v>
      </c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6" t="s">
        <v>160</v>
      </c>
      <c r="AT149" s="146" t="s">
        <v>156</v>
      </c>
      <c r="AU149" s="146" t="s">
        <v>83</v>
      </c>
      <c r="AY149" s="14" t="s">
        <v>155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4" t="s">
        <v>161</v>
      </c>
      <c r="BK149" s="148">
        <f t="shared" si="9"/>
        <v>0</v>
      </c>
      <c r="BL149" s="14" t="s">
        <v>160</v>
      </c>
      <c r="BM149" s="146" t="s">
        <v>186</v>
      </c>
    </row>
    <row r="150" spans="1:65" s="2" customFormat="1" ht="24.25" customHeight="1">
      <c r="A150" s="29"/>
      <c r="B150" s="134"/>
      <c r="C150" s="135" t="s">
        <v>7</v>
      </c>
      <c r="D150" s="135" t="s">
        <v>156</v>
      </c>
      <c r="E150" s="136" t="s">
        <v>189</v>
      </c>
      <c r="F150" s="137" t="s">
        <v>190</v>
      </c>
      <c r="G150" s="138" t="s">
        <v>191</v>
      </c>
      <c r="H150" s="139">
        <v>0.377</v>
      </c>
      <c r="I150" s="140"/>
      <c r="J150" s="139">
        <f t="shared" si="0"/>
        <v>0</v>
      </c>
      <c r="K150" s="141"/>
      <c r="L150" s="30"/>
      <c r="M150" s="142" t="s">
        <v>1</v>
      </c>
      <c r="N150" s="143" t="s">
        <v>41</v>
      </c>
      <c r="O150" s="55"/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4">
        <f t="shared" si="3"/>
        <v>0</v>
      </c>
      <c r="U150" s="145" t="s">
        <v>1</v>
      </c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6" t="s">
        <v>160</v>
      </c>
      <c r="AT150" s="146" t="s">
        <v>156</v>
      </c>
      <c r="AU150" s="146" t="s">
        <v>83</v>
      </c>
      <c r="AY150" s="14" t="s">
        <v>155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4" t="s">
        <v>161</v>
      </c>
      <c r="BK150" s="148">
        <f t="shared" si="9"/>
        <v>0</v>
      </c>
      <c r="BL150" s="14" t="s">
        <v>160</v>
      </c>
      <c r="BM150" s="146" t="s">
        <v>7</v>
      </c>
    </row>
    <row r="151" spans="1:65" s="11" customFormat="1" ht="25.95" customHeight="1">
      <c r="B151" s="123"/>
      <c r="D151" s="124" t="s">
        <v>74</v>
      </c>
      <c r="E151" s="125" t="s">
        <v>164</v>
      </c>
      <c r="F151" s="125" t="s">
        <v>192</v>
      </c>
      <c r="I151" s="126"/>
      <c r="J151" s="127">
        <f>BK151</f>
        <v>0</v>
      </c>
      <c r="L151" s="123"/>
      <c r="M151" s="128"/>
      <c r="N151" s="129"/>
      <c r="O151" s="129"/>
      <c r="P151" s="130">
        <f>SUM(P152:P159)</f>
        <v>0</v>
      </c>
      <c r="Q151" s="129"/>
      <c r="R151" s="130">
        <f>SUM(R152:R159)</f>
        <v>0</v>
      </c>
      <c r="S151" s="129"/>
      <c r="T151" s="130">
        <f>SUM(T152:T159)</f>
        <v>0</v>
      </c>
      <c r="U151" s="131"/>
      <c r="AR151" s="124" t="s">
        <v>83</v>
      </c>
      <c r="AT151" s="132" t="s">
        <v>74</v>
      </c>
      <c r="AU151" s="132" t="s">
        <v>75</v>
      </c>
      <c r="AY151" s="124" t="s">
        <v>155</v>
      </c>
      <c r="BK151" s="133">
        <f>SUM(BK152:BK159)</f>
        <v>0</v>
      </c>
    </row>
    <row r="152" spans="1:65" s="2" customFormat="1" ht="24.25" customHeight="1">
      <c r="A152" s="29"/>
      <c r="B152" s="134"/>
      <c r="C152" s="135" t="s">
        <v>193</v>
      </c>
      <c r="D152" s="135" t="s">
        <v>156</v>
      </c>
      <c r="E152" s="136" t="s">
        <v>194</v>
      </c>
      <c r="F152" s="137" t="s">
        <v>195</v>
      </c>
      <c r="G152" s="138" t="s">
        <v>159</v>
      </c>
      <c r="H152" s="139">
        <v>30.09</v>
      </c>
      <c r="I152" s="140"/>
      <c r="J152" s="139">
        <f t="shared" ref="J152:J159" si="10">ROUND(I152*H152,3)</f>
        <v>0</v>
      </c>
      <c r="K152" s="141"/>
      <c r="L152" s="30"/>
      <c r="M152" s="142" t="s">
        <v>1</v>
      </c>
      <c r="N152" s="143" t="s">
        <v>41</v>
      </c>
      <c r="O152" s="55"/>
      <c r="P152" s="144">
        <f t="shared" ref="P152:P159" si="11">O152*H152</f>
        <v>0</v>
      </c>
      <c r="Q152" s="144">
        <v>0</v>
      </c>
      <c r="R152" s="144">
        <f t="shared" ref="R152:R159" si="12">Q152*H152</f>
        <v>0</v>
      </c>
      <c r="S152" s="144">
        <v>0</v>
      </c>
      <c r="T152" s="144">
        <f t="shared" ref="T152:T159" si="13">S152*H152</f>
        <v>0</v>
      </c>
      <c r="U152" s="145" t="s">
        <v>1</v>
      </c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6" t="s">
        <v>160</v>
      </c>
      <c r="AT152" s="146" t="s">
        <v>156</v>
      </c>
      <c r="AU152" s="146" t="s">
        <v>83</v>
      </c>
      <c r="AY152" s="14" t="s">
        <v>155</v>
      </c>
      <c r="BE152" s="147">
        <f t="shared" ref="BE152:BE159" si="14">IF(N152="základná",J152,0)</f>
        <v>0</v>
      </c>
      <c r="BF152" s="147">
        <f t="shared" ref="BF152:BF159" si="15">IF(N152="znížená",J152,0)</f>
        <v>0</v>
      </c>
      <c r="BG152" s="147">
        <f t="shared" ref="BG152:BG159" si="16">IF(N152="zákl. prenesená",J152,0)</f>
        <v>0</v>
      </c>
      <c r="BH152" s="147">
        <f t="shared" ref="BH152:BH159" si="17">IF(N152="zníž. prenesená",J152,0)</f>
        <v>0</v>
      </c>
      <c r="BI152" s="147">
        <f t="shared" ref="BI152:BI159" si="18">IF(N152="nulová",J152,0)</f>
        <v>0</v>
      </c>
      <c r="BJ152" s="14" t="s">
        <v>161</v>
      </c>
      <c r="BK152" s="148">
        <f t="shared" ref="BK152:BK159" si="19">ROUND(I152*H152,3)</f>
        <v>0</v>
      </c>
      <c r="BL152" s="14" t="s">
        <v>160</v>
      </c>
      <c r="BM152" s="146" t="s">
        <v>193</v>
      </c>
    </row>
    <row r="153" spans="1:65" s="2" customFormat="1" ht="24.25" customHeight="1">
      <c r="A153" s="29"/>
      <c r="B153" s="134"/>
      <c r="C153" s="135" t="s">
        <v>196</v>
      </c>
      <c r="D153" s="135" t="s">
        <v>156</v>
      </c>
      <c r="E153" s="136" t="s">
        <v>197</v>
      </c>
      <c r="F153" s="137" t="s">
        <v>198</v>
      </c>
      <c r="G153" s="138" t="s">
        <v>159</v>
      </c>
      <c r="H153" s="139">
        <v>24.85</v>
      </c>
      <c r="I153" s="140"/>
      <c r="J153" s="139">
        <f t="shared" si="10"/>
        <v>0</v>
      </c>
      <c r="K153" s="141"/>
      <c r="L153" s="30"/>
      <c r="M153" s="142" t="s">
        <v>1</v>
      </c>
      <c r="N153" s="143" t="s">
        <v>41</v>
      </c>
      <c r="O153" s="55"/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4">
        <f t="shared" si="13"/>
        <v>0</v>
      </c>
      <c r="U153" s="145" t="s">
        <v>1</v>
      </c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6" t="s">
        <v>160</v>
      </c>
      <c r="AT153" s="146" t="s">
        <v>156</v>
      </c>
      <c r="AU153" s="146" t="s">
        <v>83</v>
      </c>
      <c r="AY153" s="14" t="s">
        <v>155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4" t="s">
        <v>161</v>
      </c>
      <c r="BK153" s="148">
        <f t="shared" si="19"/>
        <v>0</v>
      </c>
      <c r="BL153" s="14" t="s">
        <v>160</v>
      </c>
      <c r="BM153" s="146" t="s">
        <v>196</v>
      </c>
    </row>
    <row r="154" spans="1:65" s="2" customFormat="1" ht="24.25" customHeight="1">
      <c r="A154" s="29"/>
      <c r="B154" s="134"/>
      <c r="C154" s="135" t="s">
        <v>199</v>
      </c>
      <c r="D154" s="135" t="s">
        <v>156</v>
      </c>
      <c r="E154" s="136" t="s">
        <v>200</v>
      </c>
      <c r="F154" s="137" t="s">
        <v>201</v>
      </c>
      <c r="G154" s="138" t="s">
        <v>159</v>
      </c>
      <c r="H154" s="139">
        <v>16.38</v>
      </c>
      <c r="I154" s="140"/>
      <c r="J154" s="139">
        <f t="shared" si="10"/>
        <v>0</v>
      </c>
      <c r="K154" s="141"/>
      <c r="L154" s="30"/>
      <c r="M154" s="142" t="s">
        <v>1</v>
      </c>
      <c r="N154" s="143" t="s">
        <v>41</v>
      </c>
      <c r="O154" s="55"/>
      <c r="P154" s="144">
        <f t="shared" si="11"/>
        <v>0</v>
      </c>
      <c r="Q154" s="144">
        <v>0</v>
      </c>
      <c r="R154" s="144">
        <f t="shared" si="12"/>
        <v>0</v>
      </c>
      <c r="S154" s="144">
        <v>0</v>
      </c>
      <c r="T154" s="144">
        <f t="shared" si="13"/>
        <v>0</v>
      </c>
      <c r="U154" s="145" t="s">
        <v>1</v>
      </c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6" t="s">
        <v>160</v>
      </c>
      <c r="AT154" s="146" t="s">
        <v>156</v>
      </c>
      <c r="AU154" s="146" t="s">
        <v>83</v>
      </c>
      <c r="AY154" s="14" t="s">
        <v>155</v>
      </c>
      <c r="BE154" s="147">
        <f t="shared" si="14"/>
        <v>0</v>
      </c>
      <c r="BF154" s="147">
        <f t="shared" si="15"/>
        <v>0</v>
      </c>
      <c r="BG154" s="147">
        <f t="shared" si="16"/>
        <v>0</v>
      </c>
      <c r="BH154" s="147">
        <f t="shared" si="17"/>
        <v>0</v>
      </c>
      <c r="BI154" s="147">
        <f t="shared" si="18"/>
        <v>0</v>
      </c>
      <c r="BJ154" s="14" t="s">
        <v>161</v>
      </c>
      <c r="BK154" s="148">
        <f t="shared" si="19"/>
        <v>0</v>
      </c>
      <c r="BL154" s="14" t="s">
        <v>160</v>
      </c>
      <c r="BM154" s="146" t="s">
        <v>199</v>
      </c>
    </row>
    <row r="155" spans="1:65" s="2" customFormat="1" ht="24.25" customHeight="1">
      <c r="A155" s="29"/>
      <c r="B155" s="134"/>
      <c r="C155" s="135" t="s">
        <v>202</v>
      </c>
      <c r="D155" s="135" t="s">
        <v>156</v>
      </c>
      <c r="E155" s="136" t="s">
        <v>203</v>
      </c>
      <c r="F155" s="137" t="s">
        <v>204</v>
      </c>
      <c r="G155" s="138" t="s">
        <v>205</v>
      </c>
      <c r="H155" s="139">
        <v>21</v>
      </c>
      <c r="I155" s="140"/>
      <c r="J155" s="139">
        <f t="shared" si="10"/>
        <v>0</v>
      </c>
      <c r="K155" s="141"/>
      <c r="L155" s="30"/>
      <c r="M155" s="142" t="s">
        <v>1</v>
      </c>
      <c r="N155" s="143" t="s">
        <v>41</v>
      </c>
      <c r="O155" s="55"/>
      <c r="P155" s="144">
        <f t="shared" si="11"/>
        <v>0</v>
      </c>
      <c r="Q155" s="144">
        <v>0</v>
      </c>
      <c r="R155" s="144">
        <f t="shared" si="12"/>
        <v>0</v>
      </c>
      <c r="S155" s="144">
        <v>0</v>
      </c>
      <c r="T155" s="144">
        <f t="shared" si="13"/>
        <v>0</v>
      </c>
      <c r="U155" s="145" t="s">
        <v>1</v>
      </c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6" t="s">
        <v>160</v>
      </c>
      <c r="AT155" s="146" t="s">
        <v>156</v>
      </c>
      <c r="AU155" s="146" t="s">
        <v>83</v>
      </c>
      <c r="AY155" s="14" t="s">
        <v>155</v>
      </c>
      <c r="BE155" s="147">
        <f t="shared" si="14"/>
        <v>0</v>
      </c>
      <c r="BF155" s="147">
        <f t="shared" si="15"/>
        <v>0</v>
      </c>
      <c r="BG155" s="147">
        <f t="shared" si="16"/>
        <v>0</v>
      </c>
      <c r="BH155" s="147">
        <f t="shared" si="17"/>
        <v>0</v>
      </c>
      <c r="BI155" s="147">
        <f t="shared" si="18"/>
        <v>0</v>
      </c>
      <c r="BJ155" s="14" t="s">
        <v>161</v>
      </c>
      <c r="BK155" s="148">
        <f t="shared" si="19"/>
        <v>0</v>
      </c>
      <c r="BL155" s="14" t="s">
        <v>160</v>
      </c>
      <c r="BM155" s="146" t="s">
        <v>202</v>
      </c>
    </row>
    <row r="156" spans="1:65" s="2" customFormat="1" ht="24.25" customHeight="1">
      <c r="A156" s="29"/>
      <c r="B156" s="134"/>
      <c r="C156" s="135" t="s">
        <v>206</v>
      </c>
      <c r="D156" s="135" t="s">
        <v>156</v>
      </c>
      <c r="E156" s="136" t="s">
        <v>207</v>
      </c>
      <c r="F156" s="137" t="s">
        <v>208</v>
      </c>
      <c r="G156" s="138" t="s">
        <v>205</v>
      </c>
      <c r="H156" s="139">
        <v>8</v>
      </c>
      <c r="I156" s="140"/>
      <c r="J156" s="139">
        <f t="shared" si="10"/>
        <v>0</v>
      </c>
      <c r="K156" s="141"/>
      <c r="L156" s="30"/>
      <c r="M156" s="142" t="s">
        <v>1</v>
      </c>
      <c r="N156" s="143" t="s">
        <v>41</v>
      </c>
      <c r="O156" s="55"/>
      <c r="P156" s="144">
        <f t="shared" si="11"/>
        <v>0</v>
      </c>
      <c r="Q156" s="144">
        <v>0</v>
      </c>
      <c r="R156" s="144">
        <f t="shared" si="12"/>
        <v>0</v>
      </c>
      <c r="S156" s="144">
        <v>0</v>
      </c>
      <c r="T156" s="144">
        <f t="shared" si="13"/>
        <v>0</v>
      </c>
      <c r="U156" s="145" t="s">
        <v>1</v>
      </c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6" t="s">
        <v>160</v>
      </c>
      <c r="AT156" s="146" t="s">
        <v>156</v>
      </c>
      <c r="AU156" s="146" t="s">
        <v>83</v>
      </c>
      <c r="AY156" s="14" t="s">
        <v>155</v>
      </c>
      <c r="BE156" s="147">
        <f t="shared" si="14"/>
        <v>0</v>
      </c>
      <c r="BF156" s="147">
        <f t="shared" si="15"/>
        <v>0</v>
      </c>
      <c r="BG156" s="147">
        <f t="shared" si="16"/>
        <v>0</v>
      </c>
      <c r="BH156" s="147">
        <f t="shared" si="17"/>
        <v>0</v>
      </c>
      <c r="BI156" s="147">
        <f t="shared" si="18"/>
        <v>0</v>
      </c>
      <c r="BJ156" s="14" t="s">
        <v>161</v>
      </c>
      <c r="BK156" s="148">
        <f t="shared" si="19"/>
        <v>0</v>
      </c>
      <c r="BL156" s="14" t="s">
        <v>160</v>
      </c>
      <c r="BM156" s="146" t="s">
        <v>206</v>
      </c>
    </row>
    <row r="157" spans="1:65" s="2" customFormat="1" ht="24.25" customHeight="1">
      <c r="A157" s="29"/>
      <c r="B157" s="134"/>
      <c r="C157" s="135" t="s">
        <v>209</v>
      </c>
      <c r="D157" s="135" t="s">
        <v>156</v>
      </c>
      <c r="E157" s="136" t="s">
        <v>210</v>
      </c>
      <c r="F157" s="137" t="s">
        <v>211</v>
      </c>
      <c r="G157" s="138" t="s">
        <v>205</v>
      </c>
      <c r="H157" s="139">
        <v>5</v>
      </c>
      <c r="I157" s="140"/>
      <c r="J157" s="139">
        <f t="shared" si="10"/>
        <v>0</v>
      </c>
      <c r="K157" s="141"/>
      <c r="L157" s="30"/>
      <c r="M157" s="142" t="s">
        <v>1</v>
      </c>
      <c r="N157" s="143" t="s">
        <v>41</v>
      </c>
      <c r="O157" s="55"/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4">
        <f t="shared" si="13"/>
        <v>0</v>
      </c>
      <c r="U157" s="145" t="s">
        <v>1</v>
      </c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6" t="s">
        <v>160</v>
      </c>
      <c r="AT157" s="146" t="s">
        <v>156</v>
      </c>
      <c r="AU157" s="146" t="s">
        <v>83</v>
      </c>
      <c r="AY157" s="14" t="s">
        <v>155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4" t="s">
        <v>161</v>
      </c>
      <c r="BK157" s="148">
        <f t="shared" si="19"/>
        <v>0</v>
      </c>
      <c r="BL157" s="14" t="s">
        <v>160</v>
      </c>
      <c r="BM157" s="146" t="s">
        <v>209</v>
      </c>
    </row>
    <row r="158" spans="1:65" s="2" customFormat="1" ht="24.25" customHeight="1">
      <c r="A158" s="29"/>
      <c r="B158" s="134"/>
      <c r="C158" s="135" t="s">
        <v>212</v>
      </c>
      <c r="D158" s="135" t="s">
        <v>156</v>
      </c>
      <c r="E158" s="136" t="s">
        <v>213</v>
      </c>
      <c r="F158" s="137" t="s">
        <v>214</v>
      </c>
      <c r="G158" s="138" t="s">
        <v>205</v>
      </c>
      <c r="H158" s="139">
        <v>4</v>
      </c>
      <c r="I158" s="140"/>
      <c r="J158" s="139">
        <f t="shared" si="10"/>
        <v>0</v>
      </c>
      <c r="K158" s="141"/>
      <c r="L158" s="30"/>
      <c r="M158" s="142" t="s">
        <v>1</v>
      </c>
      <c r="N158" s="143" t="s">
        <v>41</v>
      </c>
      <c r="O158" s="55"/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4">
        <f t="shared" si="13"/>
        <v>0</v>
      </c>
      <c r="U158" s="145" t="s">
        <v>1</v>
      </c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6" t="s">
        <v>160</v>
      </c>
      <c r="AT158" s="146" t="s">
        <v>156</v>
      </c>
      <c r="AU158" s="146" t="s">
        <v>83</v>
      </c>
      <c r="AY158" s="14" t="s">
        <v>155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4" t="s">
        <v>161</v>
      </c>
      <c r="BK158" s="148">
        <f t="shared" si="19"/>
        <v>0</v>
      </c>
      <c r="BL158" s="14" t="s">
        <v>160</v>
      </c>
      <c r="BM158" s="146" t="s">
        <v>212</v>
      </c>
    </row>
    <row r="159" spans="1:65" s="2" customFormat="1" ht="24.25" customHeight="1">
      <c r="A159" s="29"/>
      <c r="B159" s="134"/>
      <c r="C159" s="135" t="s">
        <v>215</v>
      </c>
      <c r="D159" s="135" t="s">
        <v>156</v>
      </c>
      <c r="E159" s="136" t="s">
        <v>216</v>
      </c>
      <c r="F159" s="137" t="s">
        <v>217</v>
      </c>
      <c r="G159" s="138" t="s">
        <v>173</v>
      </c>
      <c r="H159" s="139">
        <v>128.53</v>
      </c>
      <c r="I159" s="140"/>
      <c r="J159" s="139">
        <f t="shared" si="10"/>
        <v>0</v>
      </c>
      <c r="K159" s="141"/>
      <c r="L159" s="30"/>
      <c r="M159" s="142" t="s">
        <v>1</v>
      </c>
      <c r="N159" s="143" t="s">
        <v>41</v>
      </c>
      <c r="O159" s="55"/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4">
        <f t="shared" si="13"/>
        <v>0</v>
      </c>
      <c r="U159" s="145" t="s">
        <v>1</v>
      </c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6" t="s">
        <v>160</v>
      </c>
      <c r="AT159" s="146" t="s">
        <v>156</v>
      </c>
      <c r="AU159" s="146" t="s">
        <v>83</v>
      </c>
      <c r="AY159" s="14" t="s">
        <v>155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4" t="s">
        <v>161</v>
      </c>
      <c r="BK159" s="148">
        <f t="shared" si="19"/>
        <v>0</v>
      </c>
      <c r="BL159" s="14" t="s">
        <v>160</v>
      </c>
      <c r="BM159" s="146" t="s">
        <v>215</v>
      </c>
    </row>
    <row r="160" spans="1:65" s="11" customFormat="1" ht="25.95" customHeight="1">
      <c r="B160" s="123"/>
      <c r="D160" s="124" t="s">
        <v>74</v>
      </c>
      <c r="E160" s="125" t="s">
        <v>160</v>
      </c>
      <c r="F160" s="125" t="s">
        <v>218</v>
      </c>
      <c r="I160" s="126"/>
      <c r="J160" s="127">
        <f>BK160</f>
        <v>0</v>
      </c>
      <c r="L160" s="123"/>
      <c r="M160" s="128"/>
      <c r="N160" s="129"/>
      <c r="O160" s="129"/>
      <c r="P160" s="130">
        <f>SUM(P161:P173)</f>
        <v>0</v>
      </c>
      <c r="Q160" s="129"/>
      <c r="R160" s="130">
        <f>SUM(R161:R173)</f>
        <v>0</v>
      </c>
      <c r="S160" s="129"/>
      <c r="T160" s="130">
        <f>SUM(T161:T173)</f>
        <v>0</v>
      </c>
      <c r="U160" s="131"/>
      <c r="AR160" s="124" t="s">
        <v>83</v>
      </c>
      <c r="AT160" s="132" t="s">
        <v>74</v>
      </c>
      <c r="AU160" s="132" t="s">
        <v>75</v>
      </c>
      <c r="AY160" s="124" t="s">
        <v>155</v>
      </c>
      <c r="BK160" s="133">
        <f>SUM(BK161:BK173)</f>
        <v>0</v>
      </c>
    </row>
    <row r="161" spans="1:65" s="2" customFormat="1" ht="24.25" customHeight="1">
      <c r="A161" s="29"/>
      <c r="B161" s="134"/>
      <c r="C161" s="135" t="s">
        <v>219</v>
      </c>
      <c r="D161" s="135" t="s">
        <v>156</v>
      </c>
      <c r="E161" s="136" t="s">
        <v>220</v>
      </c>
      <c r="F161" s="137" t="s">
        <v>221</v>
      </c>
      <c r="G161" s="138" t="s">
        <v>222</v>
      </c>
      <c r="H161" s="139">
        <v>1</v>
      </c>
      <c r="I161" s="140"/>
      <c r="J161" s="139">
        <f t="shared" ref="J161:J173" si="20">ROUND(I161*H161,3)</f>
        <v>0</v>
      </c>
      <c r="K161" s="141"/>
      <c r="L161" s="30"/>
      <c r="M161" s="142" t="s">
        <v>1</v>
      </c>
      <c r="N161" s="143" t="s">
        <v>41</v>
      </c>
      <c r="O161" s="55"/>
      <c r="P161" s="144">
        <f t="shared" ref="P161:P173" si="21">O161*H161</f>
        <v>0</v>
      </c>
      <c r="Q161" s="144">
        <v>0</v>
      </c>
      <c r="R161" s="144">
        <f t="shared" ref="R161:R173" si="22">Q161*H161</f>
        <v>0</v>
      </c>
      <c r="S161" s="144">
        <v>0</v>
      </c>
      <c r="T161" s="144">
        <f t="shared" ref="T161:T173" si="23">S161*H161</f>
        <v>0</v>
      </c>
      <c r="U161" s="145" t="s">
        <v>1</v>
      </c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6" t="s">
        <v>160</v>
      </c>
      <c r="AT161" s="146" t="s">
        <v>156</v>
      </c>
      <c r="AU161" s="146" t="s">
        <v>83</v>
      </c>
      <c r="AY161" s="14" t="s">
        <v>155</v>
      </c>
      <c r="BE161" s="147">
        <f t="shared" ref="BE161:BE173" si="24">IF(N161="základná",J161,0)</f>
        <v>0</v>
      </c>
      <c r="BF161" s="147">
        <f t="shared" ref="BF161:BF173" si="25">IF(N161="znížená",J161,0)</f>
        <v>0</v>
      </c>
      <c r="BG161" s="147">
        <f t="shared" ref="BG161:BG173" si="26">IF(N161="zákl. prenesená",J161,0)</f>
        <v>0</v>
      </c>
      <c r="BH161" s="147">
        <f t="shared" ref="BH161:BH173" si="27">IF(N161="zníž. prenesená",J161,0)</f>
        <v>0</v>
      </c>
      <c r="BI161" s="147">
        <f t="shared" ref="BI161:BI173" si="28">IF(N161="nulová",J161,0)</f>
        <v>0</v>
      </c>
      <c r="BJ161" s="14" t="s">
        <v>161</v>
      </c>
      <c r="BK161" s="148">
        <f t="shared" ref="BK161:BK173" si="29">ROUND(I161*H161,3)</f>
        <v>0</v>
      </c>
      <c r="BL161" s="14" t="s">
        <v>160</v>
      </c>
      <c r="BM161" s="146" t="s">
        <v>219</v>
      </c>
    </row>
    <row r="162" spans="1:65" s="2" customFormat="1" ht="14.5" customHeight="1">
      <c r="A162" s="29"/>
      <c r="B162" s="134"/>
      <c r="C162" s="135" t="s">
        <v>223</v>
      </c>
      <c r="D162" s="135" t="s">
        <v>156</v>
      </c>
      <c r="E162" s="136" t="s">
        <v>224</v>
      </c>
      <c r="F162" s="137" t="s">
        <v>225</v>
      </c>
      <c r="G162" s="138" t="s">
        <v>159</v>
      </c>
      <c r="H162" s="139">
        <v>14.327</v>
      </c>
      <c r="I162" s="140"/>
      <c r="J162" s="139">
        <f t="shared" si="20"/>
        <v>0</v>
      </c>
      <c r="K162" s="141"/>
      <c r="L162" s="30"/>
      <c r="M162" s="142" t="s">
        <v>1</v>
      </c>
      <c r="N162" s="143" t="s">
        <v>41</v>
      </c>
      <c r="O162" s="55"/>
      <c r="P162" s="144">
        <f t="shared" si="21"/>
        <v>0</v>
      </c>
      <c r="Q162" s="144">
        <v>0</v>
      </c>
      <c r="R162" s="144">
        <f t="shared" si="22"/>
        <v>0</v>
      </c>
      <c r="S162" s="144">
        <v>0</v>
      </c>
      <c r="T162" s="144">
        <f t="shared" si="23"/>
        <v>0</v>
      </c>
      <c r="U162" s="145" t="s">
        <v>1</v>
      </c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6" t="s">
        <v>160</v>
      </c>
      <c r="AT162" s="146" t="s">
        <v>156</v>
      </c>
      <c r="AU162" s="146" t="s">
        <v>83</v>
      </c>
      <c r="AY162" s="14" t="s">
        <v>155</v>
      </c>
      <c r="BE162" s="147">
        <f t="shared" si="24"/>
        <v>0</v>
      </c>
      <c r="BF162" s="147">
        <f t="shared" si="25"/>
        <v>0</v>
      </c>
      <c r="BG162" s="147">
        <f t="shared" si="26"/>
        <v>0</v>
      </c>
      <c r="BH162" s="147">
        <f t="shared" si="27"/>
        <v>0</v>
      </c>
      <c r="BI162" s="147">
        <f t="shared" si="28"/>
        <v>0</v>
      </c>
      <c r="BJ162" s="14" t="s">
        <v>161</v>
      </c>
      <c r="BK162" s="148">
        <f t="shared" si="29"/>
        <v>0</v>
      </c>
      <c r="BL162" s="14" t="s">
        <v>160</v>
      </c>
      <c r="BM162" s="146" t="s">
        <v>223</v>
      </c>
    </row>
    <row r="163" spans="1:65" s="2" customFormat="1" ht="24.25" customHeight="1">
      <c r="A163" s="29"/>
      <c r="B163" s="134"/>
      <c r="C163" s="135" t="s">
        <v>226</v>
      </c>
      <c r="D163" s="135" t="s">
        <v>156</v>
      </c>
      <c r="E163" s="136" t="s">
        <v>227</v>
      </c>
      <c r="F163" s="137" t="s">
        <v>228</v>
      </c>
      <c r="G163" s="138" t="s">
        <v>173</v>
      </c>
      <c r="H163" s="139">
        <v>78.72</v>
      </c>
      <c r="I163" s="140"/>
      <c r="J163" s="139">
        <f t="shared" si="20"/>
        <v>0</v>
      </c>
      <c r="K163" s="141"/>
      <c r="L163" s="30"/>
      <c r="M163" s="142" t="s">
        <v>1</v>
      </c>
      <c r="N163" s="143" t="s">
        <v>41</v>
      </c>
      <c r="O163" s="55"/>
      <c r="P163" s="144">
        <f t="shared" si="21"/>
        <v>0</v>
      </c>
      <c r="Q163" s="144">
        <v>0</v>
      </c>
      <c r="R163" s="144">
        <f t="shared" si="22"/>
        <v>0</v>
      </c>
      <c r="S163" s="144">
        <v>0</v>
      </c>
      <c r="T163" s="144">
        <f t="shared" si="23"/>
        <v>0</v>
      </c>
      <c r="U163" s="145" t="s">
        <v>1</v>
      </c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6" t="s">
        <v>160</v>
      </c>
      <c r="AT163" s="146" t="s">
        <v>156</v>
      </c>
      <c r="AU163" s="146" t="s">
        <v>83</v>
      </c>
      <c r="AY163" s="14" t="s">
        <v>155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4" t="s">
        <v>161</v>
      </c>
      <c r="BK163" s="148">
        <f t="shared" si="29"/>
        <v>0</v>
      </c>
      <c r="BL163" s="14" t="s">
        <v>160</v>
      </c>
      <c r="BM163" s="146" t="s">
        <v>226</v>
      </c>
    </row>
    <row r="164" spans="1:65" s="2" customFormat="1" ht="24.25" customHeight="1">
      <c r="A164" s="29"/>
      <c r="B164" s="134"/>
      <c r="C164" s="135" t="s">
        <v>229</v>
      </c>
      <c r="D164" s="135" t="s">
        <v>156</v>
      </c>
      <c r="E164" s="136" t="s">
        <v>230</v>
      </c>
      <c r="F164" s="137" t="s">
        <v>231</v>
      </c>
      <c r="G164" s="138" t="s">
        <v>173</v>
      </c>
      <c r="H164" s="139">
        <v>78.72</v>
      </c>
      <c r="I164" s="140"/>
      <c r="J164" s="139">
        <f t="shared" si="20"/>
        <v>0</v>
      </c>
      <c r="K164" s="141"/>
      <c r="L164" s="30"/>
      <c r="M164" s="142" t="s">
        <v>1</v>
      </c>
      <c r="N164" s="143" t="s">
        <v>41</v>
      </c>
      <c r="O164" s="55"/>
      <c r="P164" s="144">
        <f t="shared" si="21"/>
        <v>0</v>
      </c>
      <c r="Q164" s="144">
        <v>0</v>
      </c>
      <c r="R164" s="144">
        <f t="shared" si="22"/>
        <v>0</v>
      </c>
      <c r="S164" s="144">
        <v>0</v>
      </c>
      <c r="T164" s="144">
        <f t="shared" si="23"/>
        <v>0</v>
      </c>
      <c r="U164" s="145" t="s">
        <v>1</v>
      </c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6" t="s">
        <v>160</v>
      </c>
      <c r="AT164" s="146" t="s">
        <v>156</v>
      </c>
      <c r="AU164" s="146" t="s">
        <v>83</v>
      </c>
      <c r="AY164" s="14" t="s">
        <v>155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4" t="s">
        <v>161</v>
      </c>
      <c r="BK164" s="148">
        <f t="shared" si="29"/>
        <v>0</v>
      </c>
      <c r="BL164" s="14" t="s">
        <v>160</v>
      </c>
      <c r="BM164" s="146" t="s">
        <v>229</v>
      </c>
    </row>
    <row r="165" spans="1:65" s="2" customFormat="1" ht="24.25" customHeight="1">
      <c r="A165" s="29"/>
      <c r="B165" s="134"/>
      <c r="C165" s="135" t="s">
        <v>232</v>
      </c>
      <c r="D165" s="135" t="s">
        <v>156</v>
      </c>
      <c r="E165" s="136" t="s">
        <v>233</v>
      </c>
      <c r="F165" s="137" t="s">
        <v>234</v>
      </c>
      <c r="G165" s="138" t="s">
        <v>191</v>
      </c>
      <c r="H165" s="139">
        <v>2.0089999999999999</v>
      </c>
      <c r="I165" s="140"/>
      <c r="J165" s="139">
        <f t="shared" si="20"/>
        <v>0</v>
      </c>
      <c r="K165" s="141"/>
      <c r="L165" s="30"/>
      <c r="M165" s="142" t="s">
        <v>1</v>
      </c>
      <c r="N165" s="143" t="s">
        <v>41</v>
      </c>
      <c r="O165" s="55"/>
      <c r="P165" s="144">
        <f t="shared" si="21"/>
        <v>0</v>
      </c>
      <c r="Q165" s="144">
        <v>0</v>
      </c>
      <c r="R165" s="144">
        <f t="shared" si="22"/>
        <v>0</v>
      </c>
      <c r="S165" s="144">
        <v>0</v>
      </c>
      <c r="T165" s="144">
        <f t="shared" si="23"/>
        <v>0</v>
      </c>
      <c r="U165" s="145" t="s">
        <v>1</v>
      </c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6" t="s">
        <v>160</v>
      </c>
      <c r="AT165" s="146" t="s">
        <v>156</v>
      </c>
      <c r="AU165" s="146" t="s">
        <v>83</v>
      </c>
      <c r="AY165" s="14" t="s">
        <v>155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4" t="s">
        <v>161</v>
      </c>
      <c r="BK165" s="148">
        <f t="shared" si="29"/>
        <v>0</v>
      </c>
      <c r="BL165" s="14" t="s">
        <v>160</v>
      </c>
      <c r="BM165" s="146" t="s">
        <v>232</v>
      </c>
    </row>
    <row r="166" spans="1:65" s="2" customFormat="1" ht="24.25" customHeight="1">
      <c r="A166" s="29"/>
      <c r="B166" s="134"/>
      <c r="C166" s="135" t="s">
        <v>235</v>
      </c>
      <c r="D166" s="135" t="s">
        <v>156</v>
      </c>
      <c r="E166" s="136" t="s">
        <v>236</v>
      </c>
      <c r="F166" s="137" t="s">
        <v>237</v>
      </c>
      <c r="G166" s="138" t="s">
        <v>173</v>
      </c>
      <c r="H166" s="139">
        <v>40.36</v>
      </c>
      <c r="I166" s="140"/>
      <c r="J166" s="139">
        <f t="shared" si="20"/>
        <v>0</v>
      </c>
      <c r="K166" s="141"/>
      <c r="L166" s="30"/>
      <c r="M166" s="142" t="s">
        <v>1</v>
      </c>
      <c r="N166" s="143" t="s">
        <v>41</v>
      </c>
      <c r="O166" s="55"/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4">
        <f t="shared" si="23"/>
        <v>0</v>
      </c>
      <c r="U166" s="145" t="s">
        <v>1</v>
      </c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6" t="s">
        <v>160</v>
      </c>
      <c r="AT166" s="146" t="s">
        <v>156</v>
      </c>
      <c r="AU166" s="146" t="s">
        <v>83</v>
      </c>
      <c r="AY166" s="14" t="s">
        <v>155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4" t="s">
        <v>161</v>
      </c>
      <c r="BK166" s="148">
        <f t="shared" si="29"/>
        <v>0</v>
      </c>
      <c r="BL166" s="14" t="s">
        <v>160</v>
      </c>
      <c r="BM166" s="146" t="s">
        <v>235</v>
      </c>
    </row>
    <row r="167" spans="1:65" s="2" customFormat="1" ht="24.25" customHeight="1">
      <c r="A167" s="29"/>
      <c r="B167" s="134"/>
      <c r="C167" s="149" t="s">
        <v>238</v>
      </c>
      <c r="D167" s="149" t="s">
        <v>239</v>
      </c>
      <c r="E167" s="150" t="s">
        <v>240</v>
      </c>
      <c r="F167" s="151" t="s">
        <v>241</v>
      </c>
      <c r="G167" s="152" t="s">
        <v>173</v>
      </c>
      <c r="H167" s="153">
        <v>42.36</v>
      </c>
      <c r="I167" s="154"/>
      <c r="J167" s="153">
        <f t="shared" si="20"/>
        <v>0</v>
      </c>
      <c r="K167" s="155"/>
      <c r="L167" s="156"/>
      <c r="M167" s="157" t="s">
        <v>1</v>
      </c>
      <c r="N167" s="158" t="s">
        <v>41</v>
      </c>
      <c r="O167" s="55"/>
      <c r="P167" s="144">
        <f t="shared" si="21"/>
        <v>0</v>
      </c>
      <c r="Q167" s="144">
        <v>0</v>
      </c>
      <c r="R167" s="144">
        <f t="shared" si="22"/>
        <v>0</v>
      </c>
      <c r="S167" s="144">
        <v>0</v>
      </c>
      <c r="T167" s="144">
        <f t="shared" si="23"/>
        <v>0</v>
      </c>
      <c r="U167" s="145" t="s">
        <v>1</v>
      </c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6" t="s">
        <v>242</v>
      </c>
      <c r="AT167" s="146" t="s">
        <v>239</v>
      </c>
      <c r="AU167" s="146" t="s">
        <v>83</v>
      </c>
      <c r="AY167" s="14" t="s">
        <v>155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4" t="s">
        <v>161</v>
      </c>
      <c r="BK167" s="148">
        <f t="shared" si="29"/>
        <v>0</v>
      </c>
      <c r="BL167" s="14" t="s">
        <v>160</v>
      </c>
      <c r="BM167" s="146" t="s">
        <v>238</v>
      </c>
    </row>
    <row r="168" spans="1:65" s="2" customFormat="1" ht="14.5" customHeight="1">
      <c r="A168" s="29"/>
      <c r="B168" s="134"/>
      <c r="C168" s="135" t="s">
        <v>243</v>
      </c>
      <c r="D168" s="135" t="s">
        <v>156</v>
      </c>
      <c r="E168" s="136" t="s">
        <v>244</v>
      </c>
      <c r="F168" s="137" t="s">
        <v>245</v>
      </c>
      <c r="G168" s="138" t="s">
        <v>159</v>
      </c>
      <c r="H168" s="139">
        <v>2.1749999999999998</v>
      </c>
      <c r="I168" s="140"/>
      <c r="J168" s="139">
        <f t="shared" si="20"/>
        <v>0</v>
      </c>
      <c r="K168" s="141"/>
      <c r="L168" s="30"/>
      <c r="M168" s="142" t="s">
        <v>1</v>
      </c>
      <c r="N168" s="143" t="s">
        <v>41</v>
      </c>
      <c r="O168" s="55"/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4">
        <f t="shared" si="23"/>
        <v>0</v>
      </c>
      <c r="U168" s="145" t="s">
        <v>1</v>
      </c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6" t="s">
        <v>160</v>
      </c>
      <c r="AT168" s="146" t="s">
        <v>156</v>
      </c>
      <c r="AU168" s="146" t="s">
        <v>83</v>
      </c>
      <c r="AY168" s="14" t="s">
        <v>155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4" t="s">
        <v>161</v>
      </c>
      <c r="BK168" s="148">
        <f t="shared" si="29"/>
        <v>0</v>
      </c>
      <c r="BL168" s="14" t="s">
        <v>160</v>
      </c>
      <c r="BM168" s="146" t="s">
        <v>243</v>
      </c>
    </row>
    <row r="169" spans="1:65" s="2" customFormat="1" ht="24.25" customHeight="1">
      <c r="A169" s="29"/>
      <c r="B169" s="134"/>
      <c r="C169" s="135" t="s">
        <v>246</v>
      </c>
      <c r="D169" s="135" t="s">
        <v>156</v>
      </c>
      <c r="E169" s="136" t="s">
        <v>247</v>
      </c>
      <c r="F169" s="137" t="s">
        <v>248</v>
      </c>
      <c r="G169" s="138" t="s">
        <v>191</v>
      </c>
      <c r="H169" s="139">
        <v>0.218</v>
      </c>
      <c r="I169" s="140"/>
      <c r="J169" s="139">
        <f t="shared" si="20"/>
        <v>0</v>
      </c>
      <c r="K169" s="141"/>
      <c r="L169" s="30"/>
      <c r="M169" s="142" t="s">
        <v>1</v>
      </c>
      <c r="N169" s="143" t="s">
        <v>41</v>
      </c>
      <c r="O169" s="55"/>
      <c r="P169" s="144">
        <f t="shared" si="21"/>
        <v>0</v>
      </c>
      <c r="Q169" s="144">
        <v>0</v>
      </c>
      <c r="R169" s="144">
        <f t="shared" si="22"/>
        <v>0</v>
      </c>
      <c r="S169" s="144">
        <v>0</v>
      </c>
      <c r="T169" s="144">
        <f t="shared" si="23"/>
        <v>0</v>
      </c>
      <c r="U169" s="145" t="s">
        <v>1</v>
      </c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6" t="s">
        <v>160</v>
      </c>
      <c r="AT169" s="146" t="s">
        <v>156</v>
      </c>
      <c r="AU169" s="146" t="s">
        <v>83</v>
      </c>
      <c r="AY169" s="14" t="s">
        <v>155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4" t="s">
        <v>161</v>
      </c>
      <c r="BK169" s="148">
        <f t="shared" si="29"/>
        <v>0</v>
      </c>
      <c r="BL169" s="14" t="s">
        <v>160</v>
      </c>
      <c r="BM169" s="146" t="s">
        <v>246</v>
      </c>
    </row>
    <row r="170" spans="1:65" s="2" customFormat="1" ht="24.25" customHeight="1">
      <c r="A170" s="29"/>
      <c r="B170" s="134"/>
      <c r="C170" s="135" t="s">
        <v>249</v>
      </c>
      <c r="D170" s="135" t="s">
        <v>156</v>
      </c>
      <c r="E170" s="136" t="s">
        <v>250</v>
      </c>
      <c r="F170" s="137" t="s">
        <v>251</v>
      </c>
      <c r="G170" s="138" t="s">
        <v>173</v>
      </c>
      <c r="H170" s="139">
        <v>10.5</v>
      </c>
      <c r="I170" s="140"/>
      <c r="J170" s="139">
        <f t="shared" si="20"/>
        <v>0</v>
      </c>
      <c r="K170" s="141"/>
      <c r="L170" s="30"/>
      <c r="M170" s="142" t="s">
        <v>1</v>
      </c>
      <c r="N170" s="143" t="s">
        <v>41</v>
      </c>
      <c r="O170" s="55"/>
      <c r="P170" s="144">
        <f t="shared" si="21"/>
        <v>0</v>
      </c>
      <c r="Q170" s="144">
        <v>0</v>
      </c>
      <c r="R170" s="144">
        <f t="shared" si="22"/>
        <v>0</v>
      </c>
      <c r="S170" s="144">
        <v>0</v>
      </c>
      <c r="T170" s="144">
        <f t="shared" si="23"/>
        <v>0</v>
      </c>
      <c r="U170" s="145" t="s">
        <v>1</v>
      </c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6" t="s">
        <v>160</v>
      </c>
      <c r="AT170" s="146" t="s">
        <v>156</v>
      </c>
      <c r="AU170" s="146" t="s">
        <v>83</v>
      </c>
      <c r="AY170" s="14" t="s">
        <v>155</v>
      </c>
      <c r="BE170" s="147">
        <f t="shared" si="24"/>
        <v>0</v>
      </c>
      <c r="BF170" s="147">
        <f t="shared" si="25"/>
        <v>0</v>
      </c>
      <c r="BG170" s="147">
        <f t="shared" si="26"/>
        <v>0</v>
      </c>
      <c r="BH170" s="147">
        <f t="shared" si="27"/>
        <v>0</v>
      </c>
      <c r="BI170" s="147">
        <f t="shared" si="28"/>
        <v>0</v>
      </c>
      <c r="BJ170" s="14" t="s">
        <v>161</v>
      </c>
      <c r="BK170" s="148">
        <f t="shared" si="29"/>
        <v>0</v>
      </c>
      <c r="BL170" s="14" t="s">
        <v>160</v>
      </c>
      <c r="BM170" s="146" t="s">
        <v>249</v>
      </c>
    </row>
    <row r="171" spans="1:65" s="2" customFormat="1" ht="24.25" customHeight="1">
      <c r="A171" s="29"/>
      <c r="B171" s="134"/>
      <c r="C171" s="135" t="s">
        <v>252</v>
      </c>
      <c r="D171" s="135" t="s">
        <v>156</v>
      </c>
      <c r="E171" s="136" t="s">
        <v>253</v>
      </c>
      <c r="F171" s="137" t="s">
        <v>254</v>
      </c>
      <c r="G171" s="138" t="s">
        <v>173</v>
      </c>
      <c r="H171" s="139">
        <v>10.5</v>
      </c>
      <c r="I171" s="140"/>
      <c r="J171" s="139">
        <f t="shared" si="20"/>
        <v>0</v>
      </c>
      <c r="K171" s="141"/>
      <c r="L171" s="30"/>
      <c r="M171" s="142" t="s">
        <v>1</v>
      </c>
      <c r="N171" s="143" t="s">
        <v>41</v>
      </c>
      <c r="O171" s="55"/>
      <c r="P171" s="144">
        <f t="shared" si="21"/>
        <v>0</v>
      </c>
      <c r="Q171" s="144">
        <v>0</v>
      </c>
      <c r="R171" s="144">
        <f t="shared" si="22"/>
        <v>0</v>
      </c>
      <c r="S171" s="144">
        <v>0</v>
      </c>
      <c r="T171" s="144">
        <f t="shared" si="23"/>
        <v>0</v>
      </c>
      <c r="U171" s="145" t="s">
        <v>1</v>
      </c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6" t="s">
        <v>160</v>
      </c>
      <c r="AT171" s="146" t="s">
        <v>156</v>
      </c>
      <c r="AU171" s="146" t="s">
        <v>83</v>
      </c>
      <c r="AY171" s="14" t="s">
        <v>155</v>
      </c>
      <c r="BE171" s="147">
        <f t="shared" si="24"/>
        <v>0</v>
      </c>
      <c r="BF171" s="147">
        <f t="shared" si="25"/>
        <v>0</v>
      </c>
      <c r="BG171" s="147">
        <f t="shared" si="26"/>
        <v>0</v>
      </c>
      <c r="BH171" s="147">
        <f t="shared" si="27"/>
        <v>0</v>
      </c>
      <c r="BI171" s="147">
        <f t="shared" si="28"/>
        <v>0</v>
      </c>
      <c r="BJ171" s="14" t="s">
        <v>161</v>
      </c>
      <c r="BK171" s="148">
        <f t="shared" si="29"/>
        <v>0</v>
      </c>
      <c r="BL171" s="14" t="s">
        <v>160</v>
      </c>
      <c r="BM171" s="146" t="s">
        <v>252</v>
      </c>
    </row>
    <row r="172" spans="1:65" s="2" customFormat="1" ht="24.25" customHeight="1">
      <c r="A172" s="29"/>
      <c r="B172" s="134"/>
      <c r="C172" s="135" t="s">
        <v>255</v>
      </c>
      <c r="D172" s="135" t="s">
        <v>156</v>
      </c>
      <c r="E172" s="136" t="s">
        <v>256</v>
      </c>
      <c r="F172" s="137" t="s">
        <v>257</v>
      </c>
      <c r="G172" s="138" t="s">
        <v>173</v>
      </c>
      <c r="H172" s="139">
        <v>13.3</v>
      </c>
      <c r="I172" s="140"/>
      <c r="J172" s="139">
        <f t="shared" si="20"/>
        <v>0</v>
      </c>
      <c r="K172" s="141"/>
      <c r="L172" s="30"/>
      <c r="M172" s="142" t="s">
        <v>1</v>
      </c>
      <c r="N172" s="143" t="s">
        <v>41</v>
      </c>
      <c r="O172" s="55"/>
      <c r="P172" s="144">
        <f t="shared" si="21"/>
        <v>0</v>
      </c>
      <c r="Q172" s="144">
        <v>0</v>
      </c>
      <c r="R172" s="144">
        <f t="shared" si="22"/>
        <v>0</v>
      </c>
      <c r="S172" s="144">
        <v>0</v>
      </c>
      <c r="T172" s="144">
        <f t="shared" si="23"/>
        <v>0</v>
      </c>
      <c r="U172" s="145" t="s">
        <v>1</v>
      </c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6" t="s">
        <v>160</v>
      </c>
      <c r="AT172" s="146" t="s">
        <v>156</v>
      </c>
      <c r="AU172" s="146" t="s">
        <v>83</v>
      </c>
      <c r="AY172" s="14" t="s">
        <v>155</v>
      </c>
      <c r="BE172" s="147">
        <f t="shared" si="24"/>
        <v>0</v>
      </c>
      <c r="BF172" s="147">
        <f t="shared" si="25"/>
        <v>0</v>
      </c>
      <c r="BG172" s="147">
        <f t="shared" si="26"/>
        <v>0</v>
      </c>
      <c r="BH172" s="147">
        <f t="shared" si="27"/>
        <v>0</v>
      </c>
      <c r="BI172" s="147">
        <f t="shared" si="28"/>
        <v>0</v>
      </c>
      <c r="BJ172" s="14" t="s">
        <v>161</v>
      </c>
      <c r="BK172" s="148">
        <f t="shared" si="29"/>
        <v>0</v>
      </c>
      <c r="BL172" s="14" t="s">
        <v>160</v>
      </c>
      <c r="BM172" s="146" t="s">
        <v>255</v>
      </c>
    </row>
    <row r="173" spans="1:65" s="2" customFormat="1" ht="24.25" customHeight="1">
      <c r="A173" s="29"/>
      <c r="B173" s="134"/>
      <c r="C173" s="135" t="s">
        <v>258</v>
      </c>
      <c r="D173" s="135" t="s">
        <v>156</v>
      </c>
      <c r="E173" s="136" t="s">
        <v>259</v>
      </c>
      <c r="F173" s="137" t="s">
        <v>260</v>
      </c>
      <c r="G173" s="138" t="s">
        <v>173</v>
      </c>
      <c r="H173" s="139">
        <v>13.3</v>
      </c>
      <c r="I173" s="140"/>
      <c r="J173" s="139">
        <f t="shared" si="20"/>
        <v>0</v>
      </c>
      <c r="K173" s="141"/>
      <c r="L173" s="30"/>
      <c r="M173" s="142" t="s">
        <v>1</v>
      </c>
      <c r="N173" s="143" t="s">
        <v>41</v>
      </c>
      <c r="O173" s="55"/>
      <c r="P173" s="144">
        <f t="shared" si="21"/>
        <v>0</v>
      </c>
      <c r="Q173" s="144">
        <v>0</v>
      </c>
      <c r="R173" s="144">
        <f t="shared" si="22"/>
        <v>0</v>
      </c>
      <c r="S173" s="144">
        <v>0</v>
      </c>
      <c r="T173" s="144">
        <f t="shared" si="23"/>
        <v>0</v>
      </c>
      <c r="U173" s="145" t="s">
        <v>1</v>
      </c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6" t="s">
        <v>160</v>
      </c>
      <c r="AT173" s="146" t="s">
        <v>156</v>
      </c>
      <c r="AU173" s="146" t="s">
        <v>83</v>
      </c>
      <c r="AY173" s="14" t="s">
        <v>155</v>
      </c>
      <c r="BE173" s="147">
        <f t="shared" si="24"/>
        <v>0</v>
      </c>
      <c r="BF173" s="147">
        <f t="shared" si="25"/>
        <v>0</v>
      </c>
      <c r="BG173" s="147">
        <f t="shared" si="26"/>
        <v>0</v>
      </c>
      <c r="BH173" s="147">
        <f t="shared" si="27"/>
        <v>0</v>
      </c>
      <c r="BI173" s="147">
        <f t="shared" si="28"/>
        <v>0</v>
      </c>
      <c r="BJ173" s="14" t="s">
        <v>161</v>
      </c>
      <c r="BK173" s="148">
        <f t="shared" si="29"/>
        <v>0</v>
      </c>
      <c r="BL173" s="14" t="s">
        <v>160</v>
      </c>
      <c r="BM173" s="146" t="s">
        <v>258</v>
      </c>
    </row>
    <row r="174" spans="1:65" s="11" customFormat="1" ht="25.95" customHeight="1">
      <c r="B174" s="123"/>
      <c r="D174" s="124" t="s">
        <v>74</v>
      </c>
      <c r="E174" s="125" t="s">
        <v>261</v>
      </c>
      <c r="F174" s="125" t="s">
        <v>262</v>
      </c>
      <c r="I174" s="126"/>
      <c r="J174" s="127">
        <f>BK174</f>
        <v>0</v>
      </c>
      <c r="L174" s="123"/>
      <c r="M174" s="128"/>
      <c r="N174" s="129"/>
      <c r="O174" s="129"/>
      <c r="P174" s="130">
        <f>SUM(P175:P187)</f>
        <v>0</v>
      </c>
      <c r="Q174" s="129"/>
      <c r="R174" s="130">
        <f>SUM(R175:R187)</f>
        <v>0</v>
      </c>
      <c r="S174" s="129"/>
      <c r="T174" s="130">
        <f>SUM(T175:T187)</f>
        <v>0</v>
      </c>
      <c r="U174" s="131"/>
      <c r="AR174" s="124" t="s">
        <v>83</v>
      </c>
      <c r="AT174" s="132" t="s">
        <v>74</v>
      </c>
      <c r="AU174" s="132" t="s">
        <v>75</v>
      </c>
      <c r="AY174" s="124" t="s">
        <v>155</v>
      </c>
      <c r="BK174" s="133">
        <f>SUM(BK175:BK187)</f>
        <v>0</v>
      </c>
    </row>
    <row r="175" spans="1:65" s="2" customFormat="1" ht="24.25" customHeight="1">
      <c r="A175" s="29"/>
      <c r="B175" s="134"/>
      <c r="C175" s="135" t="s">
        <v>263</v>
      </c>
      <c r="D175" s="135" t="s">
        <v>156</v>
      </c>
      <c r="E175" s="136" t="s">
        <v>264</v>
      </c>
      <c r="F175" s="137" t="s">
        <v>265</v>
      </c>
      <c r="G175" s="138" t="s">
        <v>173</v>
      </c>
      <c r="H175" s="139">
        <v>121.28</v>
      </c>
      <c r="I175" s="140"/>
      <c r="J175" s="139">
        <f t="shared" ref="J175:J187" si="30">ROUND(I175*H175,3)</f>
        <v>0</v>
      </c>
      <c r="K175" s="141"/>
      <c r="L175" s="30"/>
      <c r="M175" s="142" t="s">
        <v>1</v>
      </c>
      <c r="N175" s="143" t="s">
        <v>41</v>
      </c>
      <c r="O175" s="55"/>
      <c r="P175" s="144">
        <f t="shared" ref="P175:P187" si="31">O175*H175</f>
        <v>0</v>
      </c>
      <c r="Q175" s="144">
        <v>0</v>
      </c>
      <c r="R175" s="144">
        <f t="shared" ref="R175:R187" si="32">Q175*H175</f>
        <v>0</v>
      </c>
      <c r="S175" s="144">
        <v>0</v>
      </c>
      <c r="T175" s="144">
        <f t="shared" ref="T175:T187" si="33">S175*H175</f>
        <v>0</v>
      </c>
      <c r="U175" s="145" t="s">
        <v>1</v>
      </c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46" t="s">
        <v>160</v>
      </c>
      <c r="AT175" s="146" t="s">
        <v>156</v>
      </c>
      <c r="AU175" s="146" t="s">
        <v>83</v>
      </c>
      <c r="AY175" s="14" t="s">
        <v>155</v>
      </c>
      <c r="BE175" s="147">
        <f t="shared" ref="BE175:BE187" si="34">IF(N175="základná",J175,0)</f>
        <v>0</v>
      </c>
      <c r="BF175" s="147">
        <f t="shared" ref="BF175:BF187" si="35">IF(N175="znížená",J175,0)</f>
        <v>0</v>
      </c>
      <c r="BG175" s="147">
        <f t="shared" ref="BG175:BG187" si="36">IF(N175="zákl. prenesená",J175,0)</f>
        <v>0</v>
      </c>
      <c r="BH175" s="147">
        <f t="shared" ref="BH175:BH187" si="37">IF(N175="zníž. prenesená",J175,0)</f>
        <v>0</v>
      </c>
      <c r="BI175" s="147">
        <f t="shared" ref="BI175:BI187" si="38">IF(N175="nulová",J175,0)</f>
        <v>0</v>
      </c>
      <c r="BJ175" s="14" t="s">
        <v>161</v>
      </c>
      <c r="BK175" s="148">
        <f t="shared" ref="BK175:BK187" si="39">ROUND(I175*H175,3)</f>
        <v>0</v>
      </c>
      <c r="BL175" s="14" t="s">
        <v>160</v>
      </c>
      <c r="BM175" s="146" t="s">
        <v>263</v>
      </c>
    </row>
    <row r="176" spans="1:65" s="2" customFormat="1" ht="24.25" customHeight="1">
      <c r="A176" s="29"/>
      <c r="B176" s="134"/>
      <c r="C176" s="135" t="s">
        <v>266</v>
      </c>
      <c r="D176" s="135" t="s">
        <v>156</v>
      </c>
      <c r="E176" s="136" t="s">
        <v>267</v>
      </c>
      <c r="F176" s="137" t="s">
        <v>268</v>
      </c>
      <c r="G176" s="138" t="s">
        <v>173</v>
      </c>
      <c r="H176" s="139">
        <v>121.28</v>
      </c>
      <c r="I176" s="140"/>
      <c r="J176" s="139">
        <f t="shared" si="30"/>
        <v>0</v>
      </c>
      <c r="K176" s="141"/>
      <c r="L176" s="30"/>
      <c r="M176" s="142" t="s">
        <v>1</v>
      </c>
      <c r="N176" s="143" t="s">
        <v>41</v>
      </c>
      <c r="O176" s="55"/>
      <c r="P176" s="144">
        <f t="shared" si="31"/>
        <v>0</v>
      </c>
      <c r="Q176" s="144">
        <v>0</v>
      </c>
      <c r="R176" s="144">
        <f t="shared" si="32"/>
        <v>0</v>
      </c>
      <c r="S176" s="144">
        <v>0</v>
      </c>
      <c r="T176" s="144">
        <f t="shared" si="33"/>
        <v>0</v>
      </c>
      <c r="U176" s="145" t="s">
        <v>1</v>
      </c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6" t="s">
        <v>160</v>
      </c>
      <c r="AT176" s="146" t="s">
        <v>156</v>
      </c>
      <c r="AU176" s="146" t="s">
        <v>83</v>
      </c>
      <c r="AY176" s="14" t="s">
        <v>155</v>
      </c>
      <c r="BE176" s="147">
        <f t="shared" si="34"/>
        <v>0</v>
      </c>
      <c r="BF176" s="147">
        <f t="shared" si="35"/>
        <v>0</v>
      </c>
      <c r="BG176" s="147">
        <f t="shared" si="36"/>
        <v>0</v>
      </c>
      <c r="BH176" s="147">
        <f t="shared" si="37"/>
        <v>0</v>
      </c>
      <c r="BI176" s="147">
        <f t="shared" si="38"/>
        <v>0</v>
      </c>
      <c r="BJ176" s="14" t="s">
        <v>161</v>
      </c>
      <c r="BK176" s="148">
        <f t="shared" si="39"/>
        <v>0</v>
      </c>
      <c r="BL176" s="14" t="s">
        <v>160</v>
      </c>
      <c r="BM176" s="146" t="s">
        <v>266</v>
      </c>
    </row>
    <row r="177" spans="1:65" s="2" customFormat="1" ht="24.25" customHeight="1">
      <c r="A177" s="29"/>
      <c r="B177" s="134"/>
      <c r="C177" s="135" t="s">
        <v>269</v>
      </c>
      <c r="D177" s="135" t="s">
        <v>156</v>
      </c>
      <c r="E177" s="136" t="s">
        <v>270</v>
      </c>
      <c r="F177" s="137" t="s">
        <v>271</v>
      </c>
      <c r="G177" s="138" t="s">
        <v>173</v>
      </c>
      <c r="H177" s="139">
        <v>443.83</v>
      </c>
      <c r="I177" s="140"/>
      <c r="J177" s="139">
        <f t="shared" si="30"/>
        <v>0</v>
      </c>
      <c r="K177" s="141"/>
      <c r="L177" s="30"/>
      <c r="M177" s="142" t="s">
        <v>1</v>
      </c>
      <c r="N177" s="143" t="s">
        <v>41</v>
      </c>
      <c r="O177" s="55"/>
      <c r="P177" s="144">
        <f t="shared" si="31"/>
        <v>0</v>
      </c>
      <c r="Q177" s="144">
        <v>0</v>
      </c>
      <c r="R177" s="144">
        <f t="shared" si="32"/>
        <v>0</v>
      </c>
      <c r="S177" s="144">
        <v>0</v>
      </c>
      <c r="T177" s="144">
        <f t="shared" si="33"/>
        <v>0</v>
      </c>
      <c r="U177" s="145" t="s">
        <v>1</v>
      </c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6" t="s">
        <v>160</v>
      </c>
      <c r="AT177" s="146" t="s">
        <v>156</v>
      </c>
      <c r="AU177" s="146" t="s">
        <v>83</v>
      </c>
      <c r="AY177" s="14" t="s">
        <v>155</v>
      </c>
      <c r="BE177" s="147">
        <f t="shared" si="34"/>
        <v>0</v>
      </c>
      <c r="BF177" s="147">
        <f t="shared" si="35"/>
        <v>0</v>
      </c>
      <c r="BG177" s="147">
        <f t="shared" si="36"/>
        <v>0</v>
      </c>
      <c r="BH177" s="147">
        <f t="shared" si="37"/>
        <v>0</v>
      </c>
      <c r="BI177" s="147">
        <f t="shared" si="38"/>
        <v>0</v>
      </c>
      <c r="BJ177" s="14" t="s">
        <v>161</v>
      </c>
      <c r="BK177" s="148">
        <f t="shared" si="39"/>
        <v>0</v>
      </c>
      <c r="BL177" s="14" t="s">
        <v>160</v>
      </c>
      <c r="BM177" s="146" t="s">
        <v>269</v>
      </c>
    </row>
    <row r="178" spans="1:65" s="2" customFormat="1" ht="24.25" customHeight="1">
      <c r="A178" s="29"/>
      <c r="B178" s="134"/>
      <c r="C178" s="135" t="s">
        <v>272</v>
      </c>
      <c r="D178" s="135" t="s">
        <v>156</v>
      </c>
      <c r="E178" s="136" t="s">
        <v>273</v>
      </c>
      <c r="F178" s="137" t="s">
        <v>274</v>
      </c>
      <c r="G178" s="138" t="s">
        <v>173</v>
      </c>
      <c r="H178" s="139">
        <v>322.55</v>
      </c>
      <c r="I178" s="140"/>
      <c r="J178" s="139">
        <f t="shared" si="30"/>
        <v>0</v>
      </c>
      <c r="K178" s="141"/>
      <c r="L178" s="30"/>
      <c r="M178" s="142" t="s">
        <v>1</v>
      </c>
      <c r="N178" s="143" t="s">
        <v>41</v>
      </c>
      <c r="O178" s="55"/>
      <c r="P178" s="144">
        <f t="shared" si="31"/>
        <v>0</v>
      </c>
      <c r="Q178" s="144">
        <v>0</v>
      </c>
      <c r="R178" s="144">
        <f t="shared" si="32"/>
        <v>0</v>
      </c>
      <c r="S178" s="144">
        <v>0</v>
      </c>
      <c r="T178" s="144">
        <f t="shared" si="33"/>
        <v>0</v>
      </c>
      <c r="U178" s="145" t="s">
        <v>1</v>
      </c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6" t="s">
        <v>160</v>
      </c>
      <c r="AT178" s="146" t="s">
        <v>156</v>
      </c>
      <c r="AU178" s="146" t="s">
        <v>83</v>
      </c>
      <c r="AY178" s="14" t="s">
        <v>155</v>
      </c>
      <c r="BE178" s="147">
        <f t="shared" si="34"/>
        <v>0</v>
      </c>
      <c r="BF178" s="147">
        <f t="shared" si="35"/>
        <v>0</v>
      </c>
      <c r="BG178" s="147">
        <f t="shared" si="36"/>
        <v>0</v>
      </c>
      <c r="BH178" s="147">
        <f t="shared" si="37"/>
        <v>0</v>
      </c>
      <c r="BI178" s="147">
        <f t="shared" si="38"/>
        <v>0</v>
      </c>
      <c r="BJ178" s="14" t="s">
        <v>161</v>
      </c>
      <c r="BK178" s="148">
        <f t="shared" si="39"/>
        <v>0</v>
      </c>
      <c r="BL178" s="14" t="s">
        <v>160</v>
      </c>
      <c r="BM178" s="146" t="s">
        <v>272</v>
      </c>
    </row>
    <row r="179" spans="1:65" s="2" customFormat="1" ht="24.25" customHeight="1">
      <c r="A179" s="29"/>
      <c r="B179" s="134"/>
      <c r="C179" s="135" t="s">
        <v>275</v>
      </c>
      <c r="D179" s="135" t="s">
        <v>156</v>
      </c>
      <c r="E179" s="136" t="s">
        <v>276</v>
      </c>
      <c r="F179" s="137" t="s">
        <v>277</v>
      </c>
      <c r="G179" s="138" t="s">
        <v>173</v>
      </c>
      <c r="H179" s="139">
        <v>322.55</v>
      </c>
      <c r="I179" s="140"/>
      <c r="J179" s="139">
        <f t="shared" si="30"/>
        <v>0</v>
      </c>
      <c r="K179" s="141"/>
      <c r="L179" s="30"/>
      <c r="M179" s="142" t="s">
        <v>1</v>
      </c>
      <c r="N179" s="143" t="s">
        <v>41</v>
      </c>
      <c r="O179" s="55"/>
      <c r="P179" s="144">
        <f t="shared" si="31"/>
        <v>0</v>
      </c>
      <c r="Q179" s="144">
        <v>0</v>
      </c>
      <c r="R179" s="144">
        <f t="shared" si="32"/>
        <v>0</v>
      </c>
      <c r="S179" s="144">
        <v>0</v>
      </c>
      <c r="T179" s="144">
        <f t="shared" si="33"/>
        <v>0</v>
      </c>
      <c r="U179" s="145" t="s">
        <v>1</v>
      </c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6" t="s">
        <v>160</v>
      </c>
      <c r="AT179" s="146" t="s">
        <v>156</v>
      </c>
      <c r="AU179" s="146" t="s">
        <v>83</v>
      </c>
      <c r="AY179" s="14" t="s">
        <v>155</v>
      </c>
      <c r="BE179" s="147">
        <f t="shared" si="34"/>
        <v>0</v>
      </c>
      <c r="BF179" s="147">
        <f t="shared" si="35"/>
        <v>0</v>
      </c>
      <c r="BG179" s="147">
        <f t="shared" si="36"/>
        <v>0</v>
      </c>
      <c r="BH179" s="147">
        <f t="shared" si="37"/>
        <v>0</v>
      </c>
      <c r="BI179" s="147">
        <f t="shared" si="38"/>
        <v>0</v>
      </c>
      <c r="BJ179" s="14" t="s">
        <v>161</v>
      </c>
      <c r="BK179" s="148">
        <f t="shared" si="39"/>
        <v>0</v>
      </c>
      <c r="BL179" s="14" t="s">
        <v>160</v>
      </c>
      <c r="BM179" s="146" t="s">
        <v>275</v>
      </c>
    </row>
    <row r="180" spans="1:65" s="2" customFormat="1" ht="14.5" customHeight="1">
      <c r="A180" s="29"/>
      <c r="B180" s="134"/>
      <c r="C180" s="135" t="s">
        <v>278</v>
      </c>
      <c r="D180" s="135" t="s">
        <v>156</v>
      </c>
      <c r="E180" s="136" t="s">
        <v>279</v>
      </c>
      <c r="F180" s="137" t="s">
        <v>280</v>
      </c>
      <c r="G180" s="138" t="s">
        <v>173</v>
      </c>
      <c r="H180" s="139">
        <v>326.54000000000002</v>
      </c>
      <c r="I180" s="140"/>
      <c r="J180" s="139">
        <f t="shared" si="30"/>
        <v>0</v>
      </c>
      <c r="K180" s="141"/>
      <c r="L180" s="30"/>
      <c r="M180" s="142" t="s">
        <v>1</v>
      </c>
      <c r="N180" s="143" t="s">
        <v>41</v>
      </c>
      <c r="O180" s="55"/>
      <c r="P180" s="144">
        <f t="shared" si="31"/>
        <v>0</v>
      </c>
      <c r="Q180" s="144">
        <v>0</v>
      </c>
      <c r="R180" s="144">
        <f t="shared" si="32"/>
        <v>0</v>
      </c>
      <c r="S180" s="144">
        <v>0</v>
      </c>
      <c r="T180" s="144">
        <f t="shared" si="33"/>
        <v>0</v>
      </c>
      <c r="U180" s="145" t="s">
        <v>1</v>
      </c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6" t="s">
        <v>160</v>
      </c>
      <c r="AT180" s="146" t="s">
        <v>156</v>
      </c>
      <c r="AU180" s="146" t="s">
        <v>83</v>
      </c>
      <c r="AY180" s="14" t="s">
        <v>155</v>
      </c>
      <c r="BE180" s="147">
        <f t="shared" si="34"/>
        <v>0</v>
      </c>
      <c r="BF180" s="147">
        <f t="shared" si="35"/>
        <v>0</v>
      </c>
      <c r="BG180" s="147">
        <f t="shared" si="36"/>
        <v>0</v>
      </c>
      <c r="BH180" s="147">
        <f t="shared" si="37"/>
        <v>0</v>
      </c>
      <c r="BI180" s="147">
        <f t="shared" si="38"/>
        <v>0</v>
      </c>
      <c r="BJ180" s="14" t="s">
        <v>161</v>
      </c>
      <c r="BK180" s="148">
        <f t="shared" si="39"/>
        <v>0</v>
      </c>
      <c r="BL180" s="14" t="s">
        <v>160</v>
      </c>
      <c r="BM180" s="146" t="s">
        <v>278</v>
      </c>
    </row>
    <row r="181" spans="1:65" s="2" customFormat="1" ht="14.5" customHeight="1">
      <c r="A181" s="29"/>
      <c r="B181" s="134"/>
      <c r="C181" s="135" t="s">
        <v>281</v>
      </c>
      <c r="D181" s="135" t="s">
        <v>156</v>
      </c>
      <c r="E181" s="136" t="s">
        <v>282</v>
      </c>
      <c r="F181" s="137" t="s">
        <v>283</v>
      </c>
      <c r="G181" s="138" t="s">
        <v>173</v>
      </c>
      <c r="H181" s="139">
        <v>326.54000000000002</v>
      </c>
      <c r="I181" s="140"/>
      <c r="J181" s="139">
        <f t="shared" si="30"/>
        <v>0</v>
      </c>
      <c r="K181" s="141"/>
      <c r="L181" s="30"/>
      <c r="M181" s="142" t="s">
        <v>1</v>
      </c>
      <c r="N181" s="143" t="s">
        <v>41</v>
      </c>
      <c r="O181" s="55"/>
      <c r="P181" s="144">
        <f t="shared" si="31"/>
        <v>0</v>
      </c>
      <c r="Q181" s="144">
        <v>0</v>
      </c>
      <c r="R181" s="144">
        <f t="shared" si="32"/>
        <v>0</v>
      </c>
      <c r="S181" s="144">
        <v>0</v>
      </c>
      <c r="T181" s="144">
        <f t="shared" si="33"/>
        <v>0</v>
      </c>
      <c r="U181" s="145" t="s">
        <v>1</v>
      </c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6" t="s">
        <v>160</v>
      </c>
      <c r="AT181" s="146" t="s">
        <v>156</v>
      </c>
      <c r="AU181" s="146" t="s">
        <v>83</v>
      </c>
      <c r="AY181" s="14" t="s">
        <v>155</v>
      </c>
      <c r="BE181" s="147">
        <f t="shared" si="34"/>
        <v>0</v>
      </c>
      <c r="BF181" s="147">
        <f t="shared" si="35"/>
        <v>0</v>
      </c>
      <c r="BG181" s="147">
        <f t="shared" si="36"/>
        <v>0</v>
      </c>
      <c r="BH181" s="147">
        <f t="shared" si="37"/>
        <v>0</v>
      </c>
      <c r="BI181" s="147">
        <f t="shared" si="38"/>
        <v>0</v>
      </c>
      <c r="BJ181" s="14" t="s">
        <v>161</v>
      </c>
      <c r="BK181" s="148">
        <f t="shared" si="39"/>
        <v>0</v>
      </c>
      <c r="BL181" s="14" t="s">
        <v>160</v>
      </c>
      <c r="BM181" s="146" t="s">
        <v>281</v>
      </c>
    </row>
    <row r="182" spans="1:65" s="2" customFormat="1" ht="14.5" customHeight="1">
      <c r="A182" s="29"/>
      <c r="B182" s="134"/>
      <c r="C182" s="135" t="s">
        <v>284</v>
      </c>
      <c r="D182" s="135" t="s">
        <v>156</v>
      </c>
      <c r="E182" s="136" t="s">
        <v>285</v>
      </c>
      <c r="F182" s="137" t="s">
        <v>286</v>
      </c>
      <c r="G182" s="138" t="s">
        <v>173</v>
      </c>
      <c r="H182" s="139">
        <v>25.46</v>
      </c>
      <c r="I182" s="140"/>
      <c r="J182" s="139">
        <f t="shared" si="30"/>
        <v>0</v>
      </c>
      <c r="K182" s="141"/>
      <c r="L182" s="30"/>
      <c r="M182" s="142" t="s">
        <v>1</v>
      </c>
      <c r="N182" s="143" t="s">
        <v>41</v>
      </c>
      <c r="O182" s="55"/>
      <c r="P182" s="144">
        <f t="shared" si="31"/>
        <v>0</v>
      </c>
      <c r="Q182" s="144">
        <v>0</v>
      </c>
      <c r="R182" s="144">
        <f t="shared" si="32"/>
        <v>0</v>
      </c>
      <c r="S182" s="144">
        <v>0</v>
      </c>
      <c r="T182" s="144">
        <f t="shared" si="33"/>
        <v>0</v>
      </c>
      <c r="U182" s="145" t="s">
        <v>1</v>
      </c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6" t="s">
        <v>160</v>
      </c>
      <c r="AT182" s="146" t="s">
        <v>156</v>
      </c>
      <c r="AU182" s="146" t="s">
        <v>83</v>
      </c>
      <c r="AY182" s="14" t="s">
        <v>155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4" t="s">
        <v>161</v>
      </c>
      <c r="BK182" s="148">
        <f t="shared" si="39"/>
        <v>0</v>
      </c>
      <c r="BL182" s="14" t="s">
        <v>160</v>
      </c>
      <c r="BM182" s="146" t="s">
        <v>287</v>
      </c>
    </row>
    <row r="183" spans="1:65" s="2" customFormat="1" ht="24.25" customHeight="1">
      <c r="A183" s="29"/>
      <c r="B183" s="134"/>
      <c r="C183" s="135" t="s">
        <v>288</v>
      </c>
      <c r="D183" s="135" t="s">
        <v>156</v>
      </c>
      <c r="E183" s="136" t="s">
        <v>289</v>
      </c>
      <c r="F183" s="137" t="s">
        <v>290</v>
      </c>
      <c r="G183" s="138" t="s">
        <v>173</v>
      </c>
      <c r="H183" s="139">
        <v>326.54000000000002</v>
      </c>
      <c r="I183" s="140"/>
      <c r="J183" s="139">
        <f t="shared" si="30"/>
        <v>0</v>
      </c>
      <c r="K183" s="141"/>
      <c r="L183" s="30"/>
      <c r="M183" s="142" t="s">
        <v>1</v>
      </c>
      <c r="N183" s="143" t="s">
        <v>41</v>
      </c>
      <c r="O183" s="55"/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4">
        <f t="shared" si="33"/>
        <v>0</v>
      </c>
      <c r="U183" s="145" t="s">
        <v>1</v>
      </c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6" t="s">
        <v>160</v>
      </c>
      <c r="AT183" s="146" t="s">
        <v>156</v>
      </c>
      <c r="AU183" s="146" t="s">
        <v>83</v>
      </c>
      <c r="AY183" s="14" t="s">
        <v>155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4" t="s">
        <v>161</v>
      </c>
      <c r="BK183" s="148">
        <f t="shared" si="39"/>
        <v>0</v>
      </c>
      <c r="BL183" s="14" t="s">
        <v>160</v>
      </c>
      <c r="BM183" s="146" t="s">
        <v>288</v>
      </c>
    </row>
    <row r="184" spans="1:65" s="2" customFormat="1" ht="24.25" customHeight="1">
      <c r="A184" s="29"/>
      <c r="B184" s="134"/>
      <c r="C184" s="135" t="s">
        <v>291</v>
      </c>
      <c r="D184" s="135" t="s">
        <v>156</v>
      </c>
      <c r="E184" s="136" t="s">
        <v>292</v>
      </c>
      <c r="F184" s="137" t="s">
        <v>293</v>
      </c>
      <c r="G184" s="138" t="s">
        <v>173</v>
      </c>
      <c r="H184" s="139">
        <v>121.7</v>
      </c>
      <c r="I184" s="140"/>
      <c r="J184" s="139">
        <f t="shared" si="30"/>
        <v>0</v>
      </c>
      <c r="K184" s="141"/>
      <c r="L184" s="30"/>
      <c r="M184" s="142" t="s">
        <v>1</v>
      </c>
      <c r="N184" s="143" t="s">
        <v>41</v>
      </c>
      <c r="O184" s="55"/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4">
        <f t="shared" si="33"/>
        <v>0</v>
      </c>
      <c r="U184" s="145" t="s">
        <v>1</v>
      </c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6" t="s">
        <v>160</v>
      </c>
      <c r="AT184" s="146" t="s">
        <v>156</v>
      </c>
      <c r="AU184" s="146" t="s">
        <v>83</v>
      </c>
      <c r="AY184" s="14" t="s">
        <v>155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4" t="s">
        <v>161</v>
      </c>
      <c r="BK184" s="148">
        <f t="shared" si="39"/>
        <v>0</v>
      </c>
      <c r="BL184" s="14" t="s">
        <v>160</v>
      </c>
      <c r="BM184" s="146" t="s">
        <v>291</v>
      </c>
    </row>
    <row r="185" spans="1:65" s="2" customFormat="1" ht="14.5" customHeight="1">
      <c r="A185" s="29"/>
      <c r="B185" s="134"/>
      <c r="C185" s="149" t="s">
        <v>294</v>
      </c>
      <c r="D185" s="149" t="s">
        <v>239</v>
      </c>
      <c r="E185" s="150" t="s">
        <v>295</v>
      </c>
      <c r="F185" s="151" t="s">
        <v>296</v>
      </c>
      <c r="G185" s="152" t="s">
        <v>173</v>
      </c>
      <c r="H185" s="153">
        <v>243.4</v>
      </c>
      <c r="I185" s="154"/>
      <c r="J185" s="153">
        <f t="shared" si="30"/>
        <v>0</v>
      </c>
      <c r="K185" s="155"/>
      <c r="L185" s="156"/>
      <c r="M185" s="157" t="s">
        <v>1</v>
      </c>
      <c r="N185" s="158" t="s">
        <v>41</v>
      </c>
      <c r="O185" s="55"/>
      <c r="P185" s="144">
        <f t="shared" si="31"/>
        <v>0</v>
      </c>
      <c r="Q185" s="144">
        <v>0</v>
      </c>
      <c r="R185" s="144">
        <f t="shared" si="32"/>
        <v>0</v>
      </c>
      <c r="S185" s="144">
        <v>0</v>
      </c>
      <c r="T185" s="144">
        <f t="shared" si="33"/>
        <v>0</v>
      </c>
      <c r="U185" s="145" t="s">
        <v>1</v>
      </c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6" t="s">
        <v>242</v>
      </c>
      <c r="AT185" s="146" t="s">
        <v>239</v>
      </c>
      <c r="AU185" s="146" t="s">
        <v>83</v>
      </c>
      <c r="AY185" s="14" t="s">
        <v>155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4" t="s">
        <v>161</v>
      </c>
      <c r="BK185" s="148">
        <f t="shared" si="39"/>
        <v>0</v>
      </c>
      <c r="BL185" s="14" t="s">
        <v>160</v>
      </c>
      <c r="BM185" s="146" t="s">
        <v>294</v>
      </c>
    </row>
    <row r="186" spans="1:65" s="2" customFormat="1" ht="24.25" customHeight="1">
      <c r="A186" s="29"/>
      <c r="B186" s="134"/>
      <c r="C186" s="135" t="s">
        <v>297</v>
      </c>
      <c r="D186" s="135" t="s">
        <v>156</v>
      </c>
      <c r="E186" s="136" t="s">
        <v>298</v>
      </c>
      <c r="F186" s="137" t="s">
        <v>299</v>
      </c>
      <c r="G186" s="138" t="s">
        <v>173</v>
      </c>
      <c r="H186" s="139">
        <v>243.4</v>
      </c>
      <c r="I186" s="140"/>
      <c r="J186" s="139">
        <f t="shared" si="30"/>
        <v>0</v>
      </c>
      <c r="K186" s="141"/>
      <c r="L186" s="30"/>
      <c r="M186" s="142" t="s">
        <v>1</v>
      </c>
      <c r="N186" s="143" t="s">
        <v>41</v>
      </c>
      <c r="O186" s="55"/>
      <c r="P186" s="144">
        <f t="shared" si="31"/>
        <v>0</v>
      </c>
      <c r="Q186" s="144">
        <v>0</v>
      </c>
      <c r="R186" s="144">
        <f t="shared" si="32"/>
        <v>0</v>
      </c>
      <c r="S186" s="144">
        <v>0</v>
      </c>
      <c r="T186" s="144">
        <f t="shared" si="33"/>
        <v>0</v>
      </c>
      <c r="U186" s="145" t="s">
        <v>1</v>
      </c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46" t="s">
        <v>160</v>
      </c>
      <c r="AT186" s="146" t="s">
        <v>156</v>
      </c>
      <c r="AU186" s="146" t="s">
        <v>83</v>
      </c>
      <c r="AY186" s="14" t="s">
        <v>155</v>
      </c>
      <c r="BE186" s="147">
        <f t="shared" si="34"/>
        <v>0</v>
      </c>
      <c r="BF186" s="147">
        <f t="shared" si="35"/>
        <v>0</v>
      </c>
      <c r="BG186" s="147">
        <f t="shared" si="36"/>
        <v>0</v>
      </c>
      <c r="BH186" s="147">
        <f t="shared" si="37"/>
        <v>0</v>
      </c>
      <c r="BI186" s="147">
        <f t="shared" si="38"/>
        <v>0</v>
      </c>
      <c r="BJ186" s="14" t="s">
        <v>161</v>
      </c>
      <c r="BK186" s="148">
        <f t="shared" si="39"/>
        <v>0</v>
      </c>
      <c r="BL186" s="14" t="s">
        <v>160</v>
      </c>
      <c r="BM186" s="146" t="s">
        <v>297</v>
      </c>
    </row>
    <row r="187" spans="1:65" s="2" customFormat="1" ht="24.25" customHeight="1">
      <c r="A187" s="29"/>
      <c r="B187" s="134"/>
      <c r="C187" s="135" t="s">
        <v>300</v>
      </c>
      <c r="D187" s="135" t="s">
        <v>156</v>
      </c>
      <c r="E187" s="136" t="s">
        <v>301</v>
      </c>
      <c r="F187" s="137" t="s">
        <v>302</v>
      </c>
      <c r="G187" s="138" t="s">
        <v>173</v>
      </c>
      <c r="H187" s="139">
        <v>243.4</v>
      </c>
      <c r="I187" s="140"/>
      <c r="J187" s="139">
        <f t="shared" si="30"/>
        <v>0</v>
      </c>
      <c r="K187" s="141"/>
      <c r="L187" s="30"/>
      <c r="M187" s="142" t="s">
        <v>1</v>
      </c>
      <c r="N187" s="143" t="s">
        <v>41</v>
      </c>
      <c r="O187" s="55"/>
      <c r="P187" s="144">
        <f t="shared" si="31"/>
        <v>0</v>
      </c>
      <c r="Q187" s="144">
        <v>0</v>
      </c>
      <c r="R187" s="144">
        <f t="shared" si="32"/>
        <v>0</v>
      </c>
      <c r="S187" s="144">
        <v>0</v>
      </c>
      <c r="T187" s="144">
        <f t="shared" si="33"/>
        <v>0</v>
      </c>
      <c r="U187" s="145" t="s">
        <v>1</v>
      </c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6" t="s">
        <v>160</v>
      </c>
      <c r="AT187" s="146" t="s">
        <v>156</v>
      </c>
      <c r="AU187" s="146" t="s">
        <v>83</v>
      </c>
      <c r="AY187" s="14" t="s">
        <v>155</v>
      </c>
      <c r="BE187" s="147">
        <f t="shared" si="34"/>
        <v>0</v>
      </c>
      <c r="BF187" s="147">
        <f t="shared" si="35"/>
        <v>0</v>
      </c>
      <c r="BG187" s="147">
        <f t="shared" si="36"/>
        <v>0</v>
      </c>
      <c r="BH187" s="147">
        <f t="shared" si="37"/>
        <v>0</v>
      </c>
      <c r="BI187" s="147">
        <f t="shared" si="38"/>
        <v>0</v>
      </c>
      <c r="BJ187" s="14" t="s">
        <v>161</v>
      </c>
      <c r="BK187" s="148">
        <f t="shared" si="39"/>
        <v>0</v>
      </c>
      <c r="BL187" s="14" t="s">
        <v>160</v>
      </c>
      <c r="BM187" s="146" t="s">
        <v>300</v>
      </c>
    </row>
    <row r="188" spans="1:65" s="11" customFormat="1" ht="25.95" customHeight="1">
      <c r="B188" s="123"/>
      <c r="D188" s="124" t="s">
        <v>74</v>
      </c>
      <c r="E188" s="125" t="s">
        <v>303</v>
      </c>
      <c r="F188" s="125" t="s">
        <v>304</v>
      </c>
      <c r="I188" s="126"/>
      <c r="J188" s="127">
        <f>BK188</f>
        <v>0</v>
      </c>
      <c r="L188" s="123"/>
      <c r="M188" s="128"/>
      <c r="N188" s="129"/>
      <c r="O188" s="129"/>
      <c r="P188" s="130">
        <f>SUM(P189:P194)</f>
        <v>0</v>
      </c>
      <c r="Q188" s="129"/>
      <c r="R188" s="130">
        <f>SUM(R189:R194)</f>
        <v>0</v>
      </c>
      <c r="S188" s="129"/>
      <c r="T188" s="130">
        <f>SUM(T189:T194)</f>
        <v>0</v>
      </c>
      <c r="U188" s="131"/>
      <c r="AR188" s="124" t="s">
        <v>83</v>
      </c>
      <c r="AT188" s="132" t="s">
        <v>74</v>
      </c>
      <c r="AU188" s="132" t="s">
        <v>75</v>
      </c>
      <c r="AY188" s="124" t="s">
        <v>155</v>
      </c>
      <c r="BK188" s="133">
        <f>SUM(BK189:BK194)</f>
        <v>0</v>
      </c>
    </row>
    <row r="189" spans="1:65" s="2" customFormat="1" ht="24.25" customHeight="1">
      <c r="A189" s="29"/>
      <c r="B189" s="134"/>
      <c r="C189" s="135" t="s">
        <v>305</v>
      </c>
      <c r="D189" s="135" t="s">
        <v>156</v>
      </c>
      <c r="E189" s="136" t="s">
        <v>306</v>
      </c>
      <c r="F189" s="137" t="s">
        <v>307</v>
      </c>
      <c r="G189" s="138" t="s">
        <v>173</v>
      </c>
      <c r="H189" s="139">
        <v>472.58</v>
      </c>
      <c r="I189" s="140"/>
      <c r="J189" s="139">
        <f t="shared" ref="J189:J194" si="40">ROUND(I189*H189,3)</f>
        <v>0</v>
      </c>
      <c r="K189" s="141"/>
      <c r="L189" s="30"/>
      <c r="M189" s="142" t="s">
        <v>1</v>
      </c>
      <c r="N189" s="143" t="s">
        <v>41</v>
      </c>
      <c r="O189" s="55"/>
      <c r="P189" s="144">
        <f t="shared" ref="P189:P194" si="41">O189*H189</f>
        <v>0</v>
      </c>
      <c r="Q189" s="144">
        <v>0</v>
      </c>
      <c r="R189" s="144">
        <f t="shared" ref="R189:R194" si="42">Q189*H189</f>
        <v>0</v>
      </c>
      <c r="S189" s="144">
        <v>0</v>
      </c>
      <c r="T189" s="144">
        <f t="shared" ref="T189:T194" si="43">S189*H189</f>
        <v>0</v>
      </c>
      <c r="U189" s="145" t="s">
        <v>1</v>
      </c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46" t="s">
        <v>160</v>
      </c>
      <c r="AT189" s="146" t="s">
        <v>156</v>
      </c>
      <c r="AU189" s="146" t="s">
        <v>83</v>
      </c>
      <c r="AY189" s="14" t="s">
        <v>155</v>
      </c>
      <c r="BE189" s="147">
        <f t="shared" ref="BE189:BE194" si="44">IF(N189="základná",J189,0)</f>
        <v>0</v>
      </c>
      <c r="BF189" s="147">
        <f t="shared" ref="BF189:BF194" si="45">IF(N189="znížená",J189,0)</f>
        <v>0</v>
      </c>
      <c r="BG189" s="147">
        <f t="shared" ref="BG189:BG194" si="46">IF(N189="zákl. prenesená",J189,0)</f>
        <v>0</v>
      </c>
      <c r="BH189" s="147">
        <f t="shared" ref="BH189:BH194" si="47">IF(N189="zníž. prenesená",J189,0)</f>
        <v>0</v>
      </c>
      <c r="BI189" s="147">
        <f t="shared" ref="BI189:BI194" si="48">IF(N189="nulová",J189,0)</f>
        <v>0</v>
      </c>
      <c r="BJ189" s="14" t="s">
        <v>161</v>
      </c>
      <c r="BK189" s="148">
        <f t="shared" ref="BK189:BK194" si="49">ROUND(I189*H189,3)</f>
        <v>0</v>
      </c>
      <c r="BL189" s="14" t="s">
        <v>160</v>
      </c>
      <c r="BM189" s="146" t="s">
        <v>305</v>
      </c>
    </row>
    <row r="190" spans="1:65" s="2" customFormat="1" ht="37.950000000000003" customHeight="1">
      <c r="A190" s="29"/>
      <c r="B190" s="134"/>
      <c r="C190" s="135" t="s">
        <v>308</v>
      </c>
      <c r="D190" s="135" t="s">
        <v>156</v>
      </c>
      <c r="E190" s="136" t="s">
        <v>309</v>
      </c>
      <c r="F190" s="137" t="s">
        <v>310</v>
      </c>
      <c r="G190" s="138" t="s">
        <v>173</v>
      </c>
      <c r="H190" s="139">
        <v>472.58</v>
      </c>
      <c r="I190" s="140"/>
      <c r="J190" s="139">
        <f t="shared" si="40"/>
        <v>0</v>
      </c>
      <c r="K190" s="141"/>
      <c r="L190" s="30"/>
      <c r="M190" s="142" t="s">
        <v>1</v>
      </c>
      <c r="N190" s="143" t="s">
        <v>41</v>
      </c>
      <c r="O190" s="55"/>
      <c r="P190" s="144">
        <f t="shared" si="41"/>
        <v>0</v>
      </c>
      <c r="Q190" s="144">
        <v>0</v>
      </c>
      <c r="R190" s="144">
        <f t="shared" si="42"/>
        <v>0</v>
      </c>
      <c r="S190" s="144">
        <v>0</v>
      </c>
      <c r="T190" s="144">
        <f t="shared" si="43"/>
        <v>0</v>
      </c>
      <c r="U190" s="145" t="s">
        <v>1</v>
      </c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46" t="s">
        <v>160</v>
      </c>
      <c r="AT190" s="146" t="s">
        <v>156</v>
      </c>
      <c r="AU190" s="146" t="s">
        <v>83</v>
      </c>
      <c r="AY190" s="14" t="s">
        <v>155</v>
      </c>
      <c r="BE190" s="147">
        <f t="shared" si="44"/>
        <v>0</v>
      </c>
      <c r="BF190" s="147">
        <f t="shared" si="45"/>
        <v>0</v>
      </c>
      <c r="BG190" s="147">
        <f t="shared" si="46"/>
        <v>0</v>
      </c>
      <c r="BH190" s="147">
        <f t="shared" si="47"/>
        <v>0</v>
      </c>
      <c r="BI190" s="147">
        <f t="shared" si="48"/>
        <v>0</v>
      </c>
      <c r="BJ190" s="14" t="s">
        <v>161</v>
      </c>
      <c r="BK190" s="148">
        <f t="shared" si="49"/>
        <v>0</v>
      </c>
      <c r="BL190" s="14" t="s">
        <v>160</v>
      </c>
      <c r="BM190" s="146" t="s">
        <v>308</v>
      </c>
    </row>
    <row r="191" spans="1:65" s="2" customFormat="1" ht="24.25" customHeight="1">
      <c r="A191" s="29"/>
      <c r="B191" s="134"/>
      <c r="C191" s="135" t="s">
        <v>311</v>
      </c>
      <c r="D191" s="135" t="s">
        <v>156</v>
      </c>
      <c r="E191" s="136" t="s">
        <v>312</v>
      </c>
      <c r="F191" s="137" t="s">
        <v>313</v>
      </c>
      <c r="G191" s="138" t="s">
        <v>173</v>
      </c>
      <c r="H191" s="139">
        <v>472.58</v>
      </c>
      <c r="I191" s="140"/>
      <c r="J191" s="139">
        <f t="shared" si="40"/>
        <v>0</v>
      </c>
      <c r="K191" s="141"/>
      <c r="L191" s="30"/>
      <c r="M191" s="142" t="s">
        <v>1</v>
      </c>
      <c r="N191" s="143" t="s">
        <v>41</v>
      </c>
      <c r="O191" s="55"/>
      <c r="P191" s="144">
        <f t="shared" si="41"/>
        <v>0</v>
      </c>
      <c r="Q191" s="144">
        <v>0</v>
      </c>
      <c r="R191" s="144">
        <f t="shared" si="42"/>
        <v>0</v>
      </c>
      <c r="S191" s="144">
        <v>0</v>
      </c>
      <c r="T191" s="144">
        <f t="shared" si="43"/>
        <v>0</v>
      </c>
      <c r="U191" s="145" t="s">
        <v>1</v>
      </c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46" t="s">
        <v>160</v>
      </c>
      <c r="AT191" s="146" t="s">
        <v>156</v>
      </c>
      <c r="AU191" s="146" t="s">
        <v>83</v>
      </c>
      <c r="AY191" s="14" t="s">
        <v>155</v>
      </c>
      <c r="BE191" s="147">
        <f t="shared" si="44"/>
        <v>0</v>
      </c>
      <c r="BF191" s="147">
        <f t="shared" si="45"/>
        <v>0</v>
      </c>
      <c r="BG191" s="147">
        <f t="shared" si="46"/>
        <v>0</v>
      </c>
      <c r="BH191" s="147">
        <f t="shared" si="47"/>
        <v>0</v>
      </c>
      <c r="BI191" s="147">
        <f t="shared" si="48"/>
        <v>0</v>
      </c>
      <c r="BJ191" s="14" t="s">
        <v>161</v>
      </c>
      <c r="BK191" s="148">
        <f t="shared" si="49"/>
        <v>0</v>
      </c>
      <c r="BL191" s="14" t="s">
        <v>160</v>
      </c>
      <c r="BM191" s="146" t="s">
        <v>311</v>
      </c>
    </row>
    <row r="192" spans="1:65" s="2" customFormat="1" ht="14.5" customHeight="1">
      <c r="A192" s="29"/>
      <c r="B192" s="134"/>
      <c r="C192" s="135" t="s">
        <v>314</v>
      </c>
      <c r="D192" s="135" t="s">
        <v>156</v>
      </c>
      <c r="E192" s="136" t="s">
        <v>315</v>
      </c>
      <c r="F192" s="137" t="s">
        <v>316</v>
      </c>
      <c r="G192" s="138" t="s">
        <v>317</v>
      </c>
      <c r="H192" s="139">
        <v>58</v>
      </c>
      <c r="I192" s="140"/>
      <c r="J192" s="139">
        <f t="shared" si="40"/>
        <v>0</v>
      </c>
      <c r="K192" s="141"/>
      <c r="L192" s="30"/>
      <c r="M192" s="142" t="s">
        <v>1</v>
      </c>
      <c r="N192" s="143" t="s">
        <v>41</v>
      </c>
      <c r="O192" s="55"/>
      <c r="P192" s="144">
        <f t="shared" si="41"/>
        <v>0</v>
      </c>
      <c r="Q192" s="144">
        <v>0</v>
      </c>
      <c r="R192" s="144">
        <f t="shared" si="42"/>
        <v>0</v>
      </c>
      <c r="S192" s="144">
        <v>0</v>
      </c>
      <c r="T192" s="144">
        <f t="shared" si="43"/>
        <v>0</v>
      </c>
      <c r="U192" s="145" t="s">
        <v>1</v>
      </c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46" t="s">
        <v>160</v>
      </c>
      <c r="AT192" s="146" t="s">
        <v>156</v>
      </c>
      <c r="AU192" s="146" t="s">
        <v>83</v>
      </c>
      <c r="AY192" s="14" t="s">
        <v>155</v>
      </c>
      <c r="BE192" s="147">
        <f t="shared" si="44"/>
        <v>0</v>
      </c>
      <c r="BF192" s="147">
        <f t="shared" si="45"/>
        <v>0</v>
      </c>
      <c r="BG192" s="147">
        <f t="shared" si="46"/>
        <v>0</v>
      </c>
      <c r="BH192" s="147">
        <f t="shared" si="47"/>
        <v>0</v>
      </c>
      <c r="BI192" s="147">
        <f t="shared" si="48"/>
        <v>0</v>
      </c>
      <c r="BJ192" s="14" t="s">
        <v>161</v>
      </c>
      <c r="BK192" s="148">
        <f t="shared" si="49"/>
        <v>0</v>
      </c>
      <c r="BL192" s="14" t="s">
        <v>160</v>
      </c>
      <c r="BM192" s="146" t="s">
        <v>314</v>
      </c>
    </row>
    <row r="193" spans="1:65" s="2" customFormat="1" ht="14.5" customHeight="1">
      <c r="A193" s="29"/>
      <c r="B193" s="134"/>
      <c r="C193" s="135" t="s">
        <v>318</v>
      </c>
      <c r="D193" s="135" t="s">
        <v>156</v>
      </c>
      <c r="E193" s="136" t="s">
        <v>319</v>
      </c>
      <c r="F193" s="137" t="s">
        <v>320</v>
      </c>
      <c r="G193" s="138" t="s">
        <v>317</v>
      </c>
      <c r="H193" s="139">
        <v>406.24</v>
      </c>
      <c r="I193" s="140"/>
      <c r="J193" s="139">
        <f t="shared" si="40"/>
        <v>0</v>
      </c>
      <c r="K193" s="141"/>
      <c r="L193" s="30"/>
      <c r="M193" s="142" t="s">
        <v>1</v>
      </c>
      <c r="N193" s="143" t="s">
        <v>41</v>
      </c>
      <c r="O193" s="55"/>
      <c r="P193" s="144">
        <f t="shared" si="41"/>
        <v>0</v>
      </c>
      <c r="Q193" s="144">
        <v>0</v>
      </c>
      <c r="R193" s="144">
        <f t="shared" si="42"/>
        <v>0</v>
      </c>
      <c r="S193" s="144">
        <v>0</v>
      </c>
      <c r="T193" s="144">
        <f t="shared" si="43"/>
        <v>0</v>
      </c>
      <c r="U193" s="145" t="s">
        <v>1</v>
      </c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46" t="s">
        <v>160</v>
      </c>
      <c r="AT193" s="146" t="s">
        <v>156</v>
      </c>
      <c r="AU193" s="146" t="s">
        <v>83</v>
      </c>
      <c r="AY193" s="14" t="s">
        <v>155</v>
      </c>
      <c r="BE193" s="147">
        <f t="shared" si="44"/>
        <v>0</v>
      </c>
      <c r="BF193" s="147">
        <f t="shared" si="45"/>
        <v>0</v>
      </c>
      <c r="BG193" s="147">
        <f t="shared" si="46"/>
        <v>0</v>
      </c>
      <c r="BH193" s="147">
        <f t="shared" si="47"/>
        <v>0</v>
      </c>
      <c r="BI193" s="147">
        <f t="shared" si="48"/>
        <v>0</v>
      </c>
      <c r="BJ193" s="14" t="s">
        <v>161</v>
      </c>
      <c r="BK193" s="148">
        <f t="shared" si="49"/>
        <v>0</v>
      </c>
      <c r="BL193" s="14" t="s">
        <v>160</v>
      </c>
      <c r="BM193" s="146" t="s">
        <v>318</v>
      </c>
    </row>
    <row r="194" spans="1:65" s="2" customFormat="1" ht="14.5" customHeight="1">
      <c r="A194" s="29"/>
      <c r="B194" s="134"/>
      <c r="C194" s="135" t="s">
        <v>321</v>
      </c>
      <c r="D194" s="135" t="s">
        <v>156</v>
      </c>
      <c r="E194" s="136" t="s">
        <v>322</v>
      </c>
      <c r="F194" s="137" t="s">
        <v>323</v>
      </c>
      <c r="G194" s="138" t="s">
        <v>317</v>
      </c>
      <c r="H194" s="139">
        <v>103.55</v>
      </c>
      <c r="I194" s="140"/>
      <c r="J194" s="139">
        <f t="shared" si="40"/>
        <v>0</v>
      </c>
      <c r="K194" s="141"/>
      <c r="L194" s="30"/>
      <c r="M194" s="142" t="s">
        <v>1</v>
      </c>
      <c r="N194" s="143" t="s">
        <v>41</v>
      </c>
      <c r="O194" s="55"/>
      <c r="P194" s="144">
        <f t="shared" si="41"/>
        <v>0</v>
      </c>
      <c r="Q194" s="144">
        <v>0</v>
      </c>
      <c r="R194" s="144">
        <f t="shared" si="42"/>
        <v>0</v>
      </c>
      <c r="S194" s="144">
        <v>0</v>
      </c>
      <c r="T194" s="144">
        <f t="shared" si="43"/>
        <v>0</v>
      </c>
      <c r="U194" s="145" t="s">
        <v>1</v>
      </c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46" t="s">
        <v>160</v>
      </c>
      <c r="AT194" s="146" t="s">
        <v>156</v>
      </c>
      <c r="AU194" s="146" t="s">
        <v>83</v>
      </c>
      <c r="AY194" s="14" t="s">
        <v>155</v>
      </c>
      <c r="BE194" s="147">
        <f t="shared" si="44"/>
        <v>0</v>
      </c>
      <c r="BF194" s="147">
        <f t="shared" si="45"/>
        <v>0</v>
      </c>
      <c r="BG194" s="147">
        <f t="shared" si="46"/>
        <v>0</v>
      </c>
      <c r="BH194" s="147">
        <f t="shared" si="47"/>
        <v>0</v>
      </c>
      <c r="BI194" s="147">
        <f t="shared" si="48"/>
        <v>0</v>
      </c>
      <c r="BJ194" s="14" t="s">
        <v>161</v>
      </c>
      <c r="BK194" s="148">
        <f t="shared" si="49"/>
        <v>0</v>
      </c>
      <c r="BL194" s="14" t="s">
        <v>160</v>
      </c>
      <c r="BM194" s="146" t="s">
        <v>321</v>
      </c>
    </row>
    <row r="195" spans="1:65" s="11" customFormat="1" ht="25.95" customHeight="1">
      <c r="B195" s="123"/>
      <c r="D195" s="124" t="s">
        <v>74</v>
      </c>
      <c r="E195" s="125" t="s">
        <v>324</v>
      </c>
      <c r="F195" s="125" t="s">
        <v>325</v>
      </c>
      <c r="I195" s="126"/>
      <c r="J195" s="127">
        <f>BK195</f>
        <v>0</v>
      </c>
      <c r="L195" s="123"/>
      <c r="M195" s="128"/>
      <c r="N195" s="129"/>
      <c r="O195" s="129"/>
      <c r="P195" s="130">
        <f>P196</f>
        <v>0</v>
      </c>
      <c r="Q195" s="129"/>
      <c r="R195" s="130">
        <f>R196</f>
        <v>0</v>
      </c>
      <c r="S195" s="129"/>
      <c r="T195" s="130">
        <f>T196</f>
        <v>0</v>
      </c>
      <c r="U195" s="131"/>
      <c r="AR195" s="124" t="s">
        <v>83</v>
      </c>
      <c r="AT195" s="132" t="s">
        <v>74</v>
      </c>
      <c r="AU195" s="132" t="s">
        <v>75</v>
      </c>
      <c r="AY195" s="124" t="s">
        <v>155</v>
      </c>
      <c r="BK195" s="133">
        <f>BK196</f>
        <v>0</v>
      </c>
    </row>
    <row r="196" spans="1:65" s="2" customFormat="1" ht="24.25" customHeight="1">
      <c r="A196" s="29"/>
      <c r="B196" s="134"/>
      <c r="C196" s="135" t="s">
        <v>326</v>
      </c>
      <c r="D196" s="135" t="s">
        <v>156</v>
      </c>
      <c r="E196" s="136" t="s">
        <v>327</v>
      </c>
      <c r="F196" s="137" t="s">
        <v>328</v>
      </c>
      <c r="G196" s="138" t="s">
        <v>191</v>
      </c>
      <c r="H196" s="139">
        <v>67.308000000000007</v>
      </c>
      <c r="I196" s="140"/>
      <c r="J196" s="139">
        <f>ROUND(I196*H196,3)</f>
        <v>0</v>
      </c>
      <c r="K196" s="141"/>
      <c r="L196" s="30"/>
      <c r="M196" s="142" t="s">
        <v>1</v>
      </c>
      <c r="N196" s="143" t="s">
        <v>41</v>
      </c>
      <c r="O196" s="55"/>
      <c r="P196" s="144">
        <f>O196*H196</f>
        <v>0</v>
      </c>
      <c r="Q196" s="144">
        <v>0</v>
      </c>
      <c r="R196" s="144">
        <f>Q196*H196</f>
        <v>0</v>
      </c>
      <c r="S196" s="144">
        <v>0</v>
      </c>
      <c r="T196" s="144">
        <f>S196*H196</f>
        <v>0</v>
      </c>
      <c r="U196" s="145" t="s">
        <v>1</v>
      </c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46" t="s">
        <v>160</v>
      </c>
      <c r="AT196" s="146" t="s">
        <v>156</v>
      </c>
      <c r="AU196" s="146" t="s">
        <v>83</v>
      </c>
      <c r="AY196" s="14" t="s">
        <v>155</v>
      </c>
      <c r="BE196" s="147">
        <f>IF(N196="základná",J196,0)</f>
        <v>0</v>
      </c>
      <c r="BF196" s="147">
        <f>IF(N196="znížená",J196,0)</f>
        <v>0</v>
      </c>
      <c r="BG196" s="147">
        <f>IF(N196="zákl. prenesená",J196,0)</f>
        <v>0</v>
      </c>
      <c r="BH196" s="147">
        <f>IF(N196="zníž. prenesená",J196,0)</f>
        <v>0</v>
      </c>
      <c r="BI196" s="147">
        <f>IF(N196="nulová",J196,0)</f>
        <v>0</v>
      </c>
      <c r="BJ196" s="14" t="s">
        <v>161</v>
      </c>
      <c r="BK196" s="148">
        <f>ROUND(I196*H196,3)</f>
        <v>0</v>
      </c>
      <c r="BL196" s="14" t="s">
        <v>160</v>
      </c>
      <c r="BM196" s="146" t="s">
        <v>326</v>
      </c>
    </row>
    <row r="197" spans="1:65" s="11" customFormat="1" ht="25.95" customHeight="1">
      <c r="B197" s="123"/>
      <c r="D197" s="124" t="s">
        <v>74</v>
      </c>
      <c r="E197" s="125" t="s">
        <v>329</v>
      </c>
      <c r="F197" s="125" t="s">
        <v>330</v>
      </c>
      <c r="I197" s="126"/>
      <c r="J197" s="127">
        <f>BK197</f>
        <v>0</v>
      </c>
      <c r="L197" s="123"/>
      <c r="M197" s="128"/>
      <c r="N197" s="129"/>
      <c r="O197" s="129"/>
      <c r="P197" s="130">
        <f>SUM(P198:P214)</f>
        <v>0</v>
      </c>
      <c r="Q197" s="129"/>
      <c r="R197" s="130">
        <f>SUM(R198:R214)</f>
        <v>0</v>
      </c>
      <c r="S197" s="129"/>
      <c r="T197" s="130">
        <f>SUM(T198:T214)</f>
        <v>0</v>
      </c>
      <c r="U197" s="131"/>
      <c r="AR197" s="124" t="s">
        <v>83</v>
      </c>
      <c r="AT197" s="132" t="s">
        <v>74</v>
      </c>
      <c r="AU197" s="132" t="s">
        <v>75</v>
      </c>
      <c r="AY197" s="124" t="s">
        <v>155</v>
      </c>
      <c r="BK197" s="133">
        <f>SUM(BK198:BK214)</f>
        <v>0</v>
      </c>
    </row>
    <row r="198" spans="1:65" s="2" customFormat="1" ht="24.25" customHeight="1">
      <c r="A198" s="29"/>
      <c r="B198" s="134"/>
      <c r="C198" s="135" t="s">
        <v>331</v>
      </c>
      <c r="D198" s="135" t="s">
        <v>156</v>
      </c>
      <c r="E198" s="136" t="s">
        <v>332</v>
      </c>
      <c r="F198" s="137" t="s">
        <v>333</v>
      </c>
      <c r="G198" s="138" t="s">
        <v>173</v>
      </c>
      <c r="H198" s="139">
        <v>972.36300000000006</v>
      </c>
      <c r="I198" s="140"/>
      <c r="J198" s="139">
        <f t="shared" ref="J198:J214" si="50">ROUND(I198*H198,3)</f>
        <v>0</v>
      </c>
      <c r="K198" s="141"/>
      <c r="L198" s="30"/>
      <c r="M198" s="142" t="s">
        <v>1</v>
      </c>
      <c r="N198" s="143" t="s">
        <v>41</v>
      </c>
      <c r="O198" s="55"/>
      <c r="P198" s="144">
        <f t="shared" ref="P198:P214" si="51">O198*H198</f>
        <v>0</v>
      </c>
      <c r="Q198" s="144">
        <v>0</v>
      </c>
      <c r="R198" s="144">
        <f t="shared" ref="R198:R214" si="52">Q198*H198</f>
        <v>0</v>
      </c>
      <c r="S198" s="144">
        <v>0</v>
      </c>
      <c r="T198" s="144">
        <f t="shared" ref="T198:T214" si="53">S198*H198</f>
        <v>0</v>
      </c>
      <c r="U198" s="145" t="s">
        <v>1</v>
      </c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46" t="s">
        <v>160</v>
      </c>
      <c r="AT198" s="146" t="s">
        <v>156</v>
      </c>
      <c r="AU198" s="146" t="s">
        <v>83</v>
      </c>
      <c r="AY198" s="14" t="s">
        <v>155</v>
      </c>
      <c r="BE198" s="147">
        <f t="shared" ref="BE198:BE214" si="54">IF(N198="základná",J198,0)</f>
        <v>0</v>
      </c>
      <c r="BF198" s="147">
        <f t="shared" ref="BF198:BF214" si="55">IF(N198="znížená",J198,0)</f>
        <v>0</v>
      </c>
      <c r="BG198" s="147">
        <f t="shared" ref="BG198:BG214" si="56">IF(N198="zákl. prenesená",J198,0)</f>
        <v>0</v>
      </c>
      <c r="BH198" s="147">
        <f t="shared" ref="BH198:BH214" si="57">IF(N198="zníž. prenesená",J198,0)</f>
        <v>0</v>
      </c>
      <c r="BI198" s="147">
        <f t="shared" ref="BI198:BI214" si="58">IF(N198="nulová",J198,0)</f>
        <v>0</v>
      </c>
      <c r="BJ198" s="14" t="s">
        <v>161</v>
      </c>
      <c r="BK198" s="148">
        <f t="shared" ref="BK198:BK214" si="59">ROUND(I198*H198,3)</f>
        <v>0</v>
      </c>
      <c r="BL198" s="14" t="s">
        <v>160</v>
      </c>
      <c r="BM198" s="146" t="s">
        <v>331</v>
      </c>
    </row>
    <row r="199" spans="1:65" s="2" customFormat="1" ht="14.5" customHeight="1">
      <c r="A199" s="29"/>
      <c r="B199" s="134"/>
      <c r="C199" s="149" t="s">
        <v>334</v>
      </c>
      <c r="D199" s="149" t="s">
        <v>239</v>
      </c>
      <c r="E199" s="150" t="s">
        <v>335</v>
      </c>
      <c r="F199" s="151" t="s">
        <v>336</v>
      </c>
      <c r="G199" s="152" t="s">
        <v>191</v>
      </c>
      <c r="H199" s="153">
        <v>0.29199999999999998</v>
      </c>
      <c r="I199" s="154"/>
      <c r="J199" s="153">
        <f t="shared" si="50"/>
        <v>0</v>
      </c>
      <c r="K199" s="155"/>
      <c r="L199" s="156"/>
      <c r="M199" s="157" t="s">
        <v>1</v>
      </c>
      <c r="N199" s="158" t="s">
        <v>41</v>
      </c>
      <c r="O199" s="55"/>
      <c r="P199" s="144">
        <f t="shared" si="51"/>
        <v>0</v>
      </c>
      <c r="Q199" s="144">
        <v>0</v>
      </c>
      <c r="R199" s="144">
        <f t="shared" si="52"/>
        <v>0</v>
      </c>
      <c r="S199" s="144">
        <v>0</v>
      </c>
      <c r="T199" s="144">
        <f t="shared" si="53"/>
        <v>0</v>
      </c>
      <c r="U199" s="145" t="s">
        <v>1</v>
      </c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46" t="s">
        <v>242</v>
      </c>
      <c r="AT199" s="146" t="s">
        <v>239</v>
      </c>
      <c r="AU199" s="146" t="s">
        <v>83</v>
      </c>
      <c r="AY199" s="14" t="s">
        <v>155</v>
      </c>
      <c r="BE199" s="147">
        <f t="shared" si="54"/>
        <v>0</v>
      </c>
      <c r="BF199" s="147">
        <f t="shared" si="55"/>
        <v>0</v>
      </c>
      <c r="BG199" s="147">
        <f t="shared" si="56"/>
        <v>0</v>
      </c>
      <c r="BH199" s="147">
        <f t="shared" si="57"/>
        <v>0</v>
      </c>
      <c r="BI199" s="147">
        <f t="shared" si="58"/>
        <v>0</v>
      </c>
      <c r="BJ199" s="14" t="s">
        <v>161</v>
      </c>
      <c r="BK199" s="148">
        <f t="shared" si="59"/>
        <v>0</v>
      </c>
      <c r="BL199" s="14" t="s">
        <v>160</v>
      </c>
      <c r="BM199" s="146" t="s">
        <v>334</v>
      </c>
    </row>
    <row r="200" spans="1:65" s="2" customFormat="1" ht="24.25" customHeight="1">
      <c r="A200" s="29"/>
      <c r="B200" s="134"/>
      <c r="C200" s="135" t="s">
        <v>337</v>
      </c>
      <c r="D200" s="135" t="s">
        <v>156</v>
      </c>
      <c r="E200" s="136" t="s">
        <v>338</v>
      </c>
      <c r="F200" s="137" t="s">
        <v>339</v>
      </c>
      <c r="G200" s="138" t="s">
        <v>173</v>
      </c>
      <c r="H200" s="139">
        <v>58.832999999999998</v>
      </c>
      <c r="I200" s="140"/>
      <c r="J200" s="139">
        <f t="shared" si="50"/>
        <v>0</v>
      </c>
      <c r="K200" s="141"/>
      <c r="L200" s="30"/>
      <c r="M200" s="142" t="s">
        <v>1</v>
      </c>
      <c r="N200" s="143" t="s">
        <v>41</v>
      </c>
      <c r="O200" s="55"/>
      <c r="P200" s="144">
        <f t="shared" si="51"/>
        <v>0</v>
      </c>
      <c r="Q200" s="144">
        <v>0</v>
      </c>
      <c r="R200" s="144">
        <f t="shared" si="52"/>
        <v>0</v>
      </c>
      <c r="S200" s="144">
        <v>0</v>
      </c>
      <c r="T200" s="144">
        <f t="shared" si="53"/>
        <v>0</v>
      </c>
      <c r="U200" s="145" t="s">
        <v>1</v>
      </c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46" t="s">
        <v>160</v>
      </c>
      <c r="AT200" s="146" t="s">
        <v>156</v>
      </c>
      <c r="AU200" s="146" t="s">
        <v>83</v>
      </c>
      <c r="AY200" s="14" t="s">
        <v>155</v>
      </c>
      <c r="BE200" s="147">
        <f t="shared" si="54"/>
        <v>0</v>
      </c>
      <c r="BF200" s="147">
        <f t="shared" si="55"/>
        <v>0</v>
      </c>
      <c r="BG200" s="147">
        <f t="shared" si="56"/>
        <v>0</v>
      </c>
      <c r="BH200" s="147">
        <f t="shared" si="57"/>
        <v>0</v>
      </c>
      <c r="BI200" s="147">
        <f t="shared" si="58"/>
        <v>0</v>
      </c>
      <c r="BJ200" s="14" t="s">
        <v>161</v>
      </c>
      <c r="BK200" s="148">
        <f t="shared" si="59"/>
        <v>0</v>
      </c>
      <c r="BL200" s="14" t="s">
        <v>160</v>
      </c>
      <c r="BM200" s="146" t="s">
        <v>337</v>
      </c>
    </row>
    <row r="201" spans="1:65" s="2" customFormat="1" ht="14.5" customHeight="1">
      <c r="A201" s="29"/>
      <c r="B201" s="134"/>
      <c r="C201" s="149" t="s">
        <v>340</v>
      </c>
      <c r="D201" s="149" t="s">
        <v>239</v>
      </c>
      <c r="E201" s="150" t="s">
        <v>335</v>
      </c>
      <c r="F201" s="151" t="s">
        <v>336</v>
      </c>
      <c r="G201" s="152" t="s">
        <v>191</v>
      </c>
      <c r="H201" s="153">
        <v>2.1000000000000001E-2</v>
      </c>
      <c r="I201" s="154"/>
      <c r="J201" s="153">
        <f t="shared" si="50"/>
        <v>0</v>
      </c>
      <c r="K201" s="155"/>
      <c r="L201" s="156"/>
      <c r="M201" s="157" t="s">
        <v>1</v>
      </c>
      <c r="N201" s="158" t="s">
        <v>41</v>
      </c>
      <c r="O201" s="55"/>
      <c r="P201" s="144">
        <f t="shared" si="51"/>
        <v>0</v>
      </c>
      <c r="Q201" s="144">
        <v>0</v>
      </c>
      <c r="R201" s="144">
        <f t="shared" si="52"/>
        <v>0</v>
      </c>
      <c r="S201" s="144">
        <v>0</v>
      </c>
      <c r="T201" s="144">
        <f t="shared" si="53"/>
        <v>0</v>
      </c>
      <c r="U201" s="145" t="s">
        <v>1</v>
      </c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46" t="s">
        <v>242</v>
      </c>
      <c r="AT201" s="146" t="s">
        <v>239</v>
      </c>
      <c r="AU201" s="146" t="s">
        <v>83</v>
      </c>
      <c r="AY201" s="14" t="s">
        <v>155</v>
      </c>
      <c r="BE201" s="147">
        <f t="shared" si="54"/>
        <v>0</v>
      </c>
      <c r="BF201" s="147">
        <f t="shared" si="55"/>
        <v>0</v>
      </c>
      <c r="BG201" s="147">
        <f t="shared" si="56"/>
        <v>0</v>
      </c>
      <c r="BH201" s="147">
        <f t="shared" si="57"/>
        <v>0</v>
      </c>
      <c r="BI201" s="147">
        <f t="shared" si="58"/>
        <v>0</v>
      </c>
      <c r="BJ201" s="14" t="s">
        <v>161</v>
      </c>
      <c r="BK201" s="148">
        <f t="shared" si="59"/>
        <v>0</v>
      </c>
      <c r="BL201" s="14" t="s">
        <v>160</v>
      </c>
      <c r="BM201" s="146" t="s">
        <v>340</v>
      </c>
    </row>
    <row r="202" spans="1:65" s="2" customFormat="1" ht="24.25" customHeight="1">
      <c r="A202" s="29"/>
      <c r="B202" s="134"/>
      <c r="C202" s="135" t="s">
        <v>341</v>
      </c>
      <c r="D202" s="135" t="s">
        <v>156</v>
      </c>
      <c r="E202" s="136" t="s">
        <v>342</v>
      </c>
      <c r="F202" s="137" t="s">
        <v>343</v>
      </c>
      <c r="G202" s="138" t="s">
        <v>173</v>
      </c>
      <c r="H202" s="139">
        <v>972.36300000000006</v>
      </c>
      <c r="I202" s="140"/>
      <c r="J202" s="139">
        <f t="shared" si="50"/>
        <v>0</v>
      </c>
      <c r="K202" s="141"/>
      <c r="L202" s="30"/>
      <c r="M202" s="142" t="s">
        <v>1</v>
      </c>
      <c r="N202" s="143" t="s">
        <v>41</v>
      </c>
      <c r="O202" s="55"/>
      <c r="P202" s="144">
        <f t="shared" si="51"/>
        <v>0</v>
      </c>
      <c r="Q202" s="144">
        <v>0</v>
      </c>
      <c r="R202" s="144">
        <f t="shared" si="52"/>
        <v>0</v>
      </c>
      <c r="S202" s="144">
        <v>0</v>
      </c>
      <c r="T202" s="144">
        <f t="shared" si="53"/>
        <v>0</v>
      </c>
      <c r="U202" s="145" t="s">
        <v>1</v>
      </c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46" t="s">
        <v>160</v>
      </c>
      <c r="AT202" s="146" t="s">
        <v>156</v>
      </c>
      <c r="AU202" s="146" t="s">
        <v>83</v>
      </c>
      <c r="AY202" s="14" t="s">
        <v>155</v>
      </c>
      <c r="BE202" s="147">
        <f t="shared" si="54"/>
        <v>0</v>
      </c>
      <c r="BF202" s="147">
        <f t="shared" si="55"/>
        <v>0</v>
      </c>
      <c r="BG202" s="147">
        <f t="shared" si="56"/>
        <v>0</v>
      </c>
      <c r="BH202" s="147">
        <f t="shared" si="57"/>
        <v>0</v>
      </c>
      <c r="BI202" s="147">
        <f t="shared" si="58"/>
        <v>0</v>
      </c>
      <c r="BJ202" s="14" t="s">
        <v>161</v>
      </c>
      <c r="BK202" s="148">
        <f t="shared" si="59"/>
        <v>0</v>
      </c>
      <c r="BL202" s="14" t="s">
        <v>160</v>
      </c>
      <c r="BM202" s="146" t="s">
        <v>341</v>
      </c>
    </row>
    <row r="203" spans="1:65" s="2" customFormat="1" ht="24.25" customHeight="1">
      <c r="A203" s="29"/>
      <c r="B203" s="134"/>
      <c r="C203" s="149" t="s">
        <v>344</v>
      </c>
      <c r="D203" s="149" t="s">
        <v>239</v>
      </c>
      <c r="E203" s="150" t="s">
        <v>345</v>
      </c>
      <c r="F203" s="151" t="s">
        <v>346</v>
      </c>
      <c r="G203" s="152" t="s">
        <v>173</v>
      </c>
      <c r="H203" s="153">
        <v>1118.2170000000001</v>
      </c>
      <c r="I203" s="154"/>
      <c r="J203" s="153">
        <f t="shared" si="50"/>
        <v>0</v>
      </c>
      <c r="K203" s="155"/>
      <c r="L203" s="156"/>
      <c r="M203" s="157" t="s">
        <v>1</v>
      </c>
      <c r="N203" s="158" t="s">
        <v>41</v>
      </c>
      <c r="O203" s="55"/>
      <c r="P203" s="144">
        <f t="shared" si="51"/>
        <v>0</v>
      </c>
      <c r="Q203" s="144">
        <v>0</v>
      </c>
      <c r="R203" s="144">
        <f t="shared" si="52"/>
        <v>0</v>
      </c>
      <c r="S203" s="144">
        <v>0</v>
      </c>
      <c r="T203" s="144">
        <f t="shared" si="53"/>
        <v>0</v>
      </c>
      <c r="U203" s="145" t="s">
        <v>1</v>
      </c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46" t="s">
        <v>242</v>
      </c>
      <c r="AT203" s="146" t="s">
        <v>239</v>
      </c>
      <c r="AU203" s="146" t="s">
        <v>83</v>
      </c>
      <c r="AY203" s="14" t="s">
        <v>155</v>
      </c>
      <c r="BE203" s="147">
        <f t="shared" si="54"/>
        <v>0</v>
      </c>
      <c r="BF203" s="147">
        <f t="shared" si="55"/>
        <v>0</v>
      </c>
      <c r="BG203" s="147">
        <f t="shared" si="56"/>
        <v>0</v>
      </c>
      <c r="BH203" s="147">
        <f t="shared" si="57"/>
        <v>0</v>
      </c>
      <c r="BI203" s="147">
        <f t="shared" si="58"/>
        <v>0</v>
      </c>
      <c r="BJ203" s="14" t="s">
        <v>161</v>
      </c>
      <c r="BK203" s="148">
        <f t="shared" si="59"/>
        <v>0</v>
      </c>
      <c r="BL203" s="14" t="s">
        <v>160</v>
      </c>
      <c r="BM203" s="146" t="s">
        <v>344</v>
      </c>
    </row>
    <row r="204" spans="1:65" s="2" customFormat="1" ht="24.25" customHeight="1">
      <c r="A204" s="29"/>
      <c r="B204" s="134"/>
      <c r="C204" s="135" t="s">
        <v>347</v>
      </c>
      <c r="D204" s="135" t="s">
        <v>156</v>
      </c>
      <c r="E204" s="136" t="s">
        <v>348</v>
      </c>
      <c r="F204" s="137" t="s">
        <v>349</v>
      </c>
      <c r="G204" s="138" t="s">
        <v>173</v>
      </c>
      <c r="H204" s="139">
        <v>58.832999999999998</v>
      </c>
      <c r="I204" s="140"/>
      <c r="J204" s="139">
        <f t="shared" si="50"/>
        <v>0</v>
      </c>
      <c r="K204" s="141"/>
      <c r="L204" s="30"/>
      <c r="M204" s="142" t="s">
        <v>1</v>
      </c>
      <c r="N204" s="143" t="s">
        <v>41</v>
      </c>
      <c r="O204" s="55"/>
      <c r="P204" s="144">
        <f t="shared" si="51"/>
        <v>0</v>
      </c>
      <c r="Q204" s="144">
        <v>0</v>
      </c>
      <c r="R204" s="144">
        <f t="shared" si="52"/>
        <v>0</v>
      </c>
      <c r="S204" s="144">
        <v>0</v>
      </c>
      <c r="T204" s="144">
        <f t="shared" si="53"/>
        <v>0</v>
      </c>
      <c r="U204" s="145" t="s">
        <v>1</v>
      </c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46" t="s">
        <v>160</v>
      </c>
      <c r="AT204" s="146" t="s">
        <v>156</v>
      </c>
      <c r="AU204" s="146" t="s">
        <v>83</v>
      </c>
      <c r="AY204" s="14" t="s">
        <v>155</v>
      </c>
      <c r="BE204" s="147">
        <f t="shared" si="54"/>
        <v>0</v>
      </c>
      <c r="BF204" s="147">
        <f t="shared" si="55"/>
        <v>0</v>
      </c>
      <c r="BG204" s="147">
        <f t="shared" si="56"/>
        <v>0</v>
      </c>
      <c r="BH204" s="147">
        <f t="shared" si="57"/>
        <v>0</v>
      </c>
      <c r="BI204" s="147">
        <f t="shared" si="58"/>
        <v>0</v>
      </c>
      <c r="BJ204" s="14" t="s">
        <v>161</v>
      </c>
      <c r="BK204" s="148">
        <f t="shared" si="59"/>
        <v>0</v>
      </c>
      <c r="BL204" s="14" t="s">
        <v>160</v>
      </c>
      <c r="BM204" s="146" t="s">
        <v>347</v>
      </c>
    </row>
    <row r="205" spans="1:65" s="2" customFormat="1" ht="24.25" customHeight="1">
      <c r="A205" s="29"/>
      <c r="B205" s="134"/>
      <c r="C205" s="149" t="s">
        <v>350</v>
      </c>
      <c r="D205" s="149" t="s">
        <v>239</v>
      </c>
      <c r="E205" s="150" t="s">
        <v>345</v>
      </c>
      <c r="F205" s="151" t="s">
        <v>346</v>
      </c>
      <c r="G205" s="152" t="s">
        <v>173</v>
      </c>
      <c r="H205" s="153">
        <v>70.599999999999994</v>
      </c>
      <c r="I205" s="154"/>
      <c r="J205" s="153">
        <f t="shared" si="50"/>
        <v>0</v>
      </c>
      <c r="K205" s="155"/>
      <c r="L205" s="156"/>
      <c r="M205" s="157" t="s">
        <v>1</v>
      </c>
      <c r="N205" s="158" t="s">
        <v>41</v>
      </c>
      <c r="O205" s="55"/>
      <c r="P205" s="144">
        <f t="shared" si="51"/>
        <v>0</v>
      </c>
      <c r="Q205" s="144">
        <v>0</v>
      </c>
      <c r="R205" s="144">
        <f t="shared" si="52"/>
        <v>0</v>
      </c>
      <c r="S205" s="144">
        <v>0</v>
      </c>
      <c r="T205" s="144">
        <f t="shared" si="53"/>
        <v>0</v>
      </c>
      <c r="U205" s="145" t="s">
        <v>1</v>
      </c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46" t="s">
        <v>242</v>
      </c>
      <c r="AT205" s="146" t="s">
        <v>239</v>
      </c>
      <c r="AU205" s="146" t="s">
        <v>83</v>
      </c>
      <c r="AY205" s="14" t="s">
        <v>155</v>
      </c>
      <c r="BE205" s="147">
        <f t="shared" si="54"/>
        <v>0</v>
      </c>
      <c r="BF205" s="147">
        <f t="shared" si="55"/>
        <v>0</v>
      </c>
      <c r="BG205" s="147">
        <f t="shared" si="56"/>
        <v>0</v>
      </c>
      <c r="BH205" s="147">
        <f t="shared" si="57"/>
        <v>0</v>
      </c>
      <c r="BI205" s="147">
        <f t="shared" si="58"/>
        <v>0</v>
      </c>
      <c r="BJ205" s="14" t="s">
        <v>161</v>
      </c>
      <c r="BK205" s="148">
        <f t="shared" si="59"/>
        <v>0</v>
      </c>
      <c r="BL205" s="14" t="s">
        <v>160</v>
      </c>
      <c r="BM205" s="146" t="s">
        <v>350</v>
      </c>
    </row>
    <row r="206" spans="1:65" s="2" customFormat="1" ht="24.25" customHeight="1">
      <c r="A206" s="29"/>
      <c r="B206" s="134"/>
      <c r="C206" s="135" t="s">
        <v>351</v>
      </c>
      <c r="D206" s="135" t="s">
        <v>156</v>
      </c>
      <c r="E206" s="136" t="s">
        <v>352</v>
      </c>
      <c r="F206" s="137" t="s">
        <v>353</v>
      </c>
      <c r="G206" s="138" t="s">
        <v>173</v>
      </c>
      <c r="H206" s="139">
        <v>90.3</v>
      </c>
      <c r="I206" s="140"/>
      <c r="J206" s="139">
        <f t="shared" si="50"/>
        <v>0</v>
      </c>
      <c r="K206" s="141"/>
      <c r="L206" s="30"/>
      <c r="M206" s="142" t="s">
        <v>1</v>
      </c>
      <c r="N206" s="143" t="s">
        <v>41</v>
      </c>
      <c r="O206" s="55"/>
      <c r="P206" s="144">
        <f t="shared" si="51"/>
        <v>0</v>
      </c>
      <c r="Q206" s="144">
        <v>0</v>
      </c>
      <c r="R206" s="144">
        <f t="shared" si="52"/>
        <v>0</v>
      </c>
      <c r="S206" s="144">
        <v>0</v>
      </c>
      <c r="T206" s="144">
        <f t="shared" si="53"/>
        <v>0</v>
      </c>
      <c r="U206" s="145" t="s">
        <v>1</v>
      </c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46" t="s">
        <v>160</v>
      </c>
      <c r="AT206" s="146" t="s">
        <v>156</v>
      </c>
      <c r="AU206" s="146" t="s">
        <v>83</v>
      </c>
      <c r="AY206" s="14" t="s">
        <v>155</v>
      </c>
      <c r="BE206" s="147">
        <f t="shared" si="54"/>
        <v>0</v>
      </c>
      <c r="BF206" s="147">
        <f t="shared" si="55"/>
        <v>0</v>
      </c>
      <c r="BG206" s="147">
        <f t="shared" si="56"/>
        <v>0</v>
      </c>
      <c r="BH206" s="147">
        <f t="shared" si="57"/>
        <v>0</v>
      </c>
      <c r="BI206" s="147">
        <f t="shared" si="58"/>
        <v>0</v>
      </c>
      <c r="BJ206" s="14" t="s">
        <v>161</v>
      </c>
      <c r="BK206" s="148">
        <f t="shared" si="59"/>
        <v>0</v>
      </c>
      <c r="BL206" s="14" t="s">
        <v>160</v>
      </c>
      <c r="BM206" s="146" t="s">
        <v>351</v>
      </c>
    </row>
    <row r="207" spans="1:65" s="2" customFormat="1" ht="24.25" customHeight="1">
      <c r="A207" s="29"/>
      <c r="B207" s="134"/>
      <c r="C207" s="135" t="s">
        <v>354</v>
      </c>
      <c r="D207" s="135" t="s">
        <v>156</v>
      </c>
      <c r="E207" s="136" t="s">
        <v>355</v>
      </c>
      <c r="F207" s="137" t="s">
        <v>356</v>
      </c>
      <c r="G207" s="138" t="s">
        <v>173</v>
      </c>
      <c r="H207" s="139">
        <v>389.58</v>
      </c>
      <c r="I207" s="140"/>
      <c r="J207" s="139">
        <f t="shared" si="50"/>
        <v>0</v>
      </c>
      <c r="K207" s="141"/>
      <c r="L207" s="30"/>
      <c r="M207" s="142" t="s">
        <v>1</v>
      </c>
      <c r="N207" s="143" t="s">
        <v>41</v>
      </c>
      <c r="O207" s="55"/>
      <c r="P207" s="144">
        <f t="shared" si="51"/>
        <v>0</v>
      </c>
      <c r="Q207" s="144">
        <v>0</v>
      </c>
      <c r="R207" s="144">
        <f t="shared" si="52"/>
        <v>0</v>
      </c>
      <c r="S207" s="144">
        <v>0</v>
      </c>
      <c r="T207" s="144">
        <f t="shared" si="53"/>
        <v>0</v>
      </c>
      <c r="U207" s="145" t="s">
        <v>1</v>
      </c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46" t="s">
        <v>160</v>
      </c>
      <c r="AT207" s="146" t="s">
        <v>156</v>
      </c>
      <c r="AU207" s="146" t="s">
        <v>83</v>
      </c>
      <c r="AY207" s="14" t="s">
        <v>155</v>
      </c>
      <c r="BE207" s="147">
        <f t="shared" si="54"/>
        <v>0</v>
      </c>
      <c r="BF207" s="147">
        <f t="shared" si="55"/>
        <v>0</v>
      </c>
      <c r="BG207" s="147">
        <f t="shared" si="56"/>
        <v>0</v>
      </c>
      <c r="BH207" s="147">
        <f t="shared" si="57"/>
        <v>0</v>
      </c>
      <c r="BI207" s="147">
        <f t="shared" si="58"/>
        <v>0</v>
      </c>
      <c r="BJ207" s="14" t="s">
        <v>161</v>
      </c>
      <c r="BK207" s="148">
        <f t="shared" si="59"/>
        <v>0</v>
      </c>
      <c r="BL207" s="14" t="s">
        <v>160</v>
      </c>
      <c r="BM207" s="146" t="s">
        <v>354</v>
      </c>
    </row>
    <row r="208" spans="1:65" s="2" customFormat="1" ht="37.950000000000003" customHeight="1">
      <c r="A208" s="29"/>
      <c r="B208" s="134"/>
      <c r="C208" s="135" t="s">
        <v>357</v>
      </c>
      <c r="D208" s="135" t="s">
        <v>156</v>
      </c>
      <c r="E208" s="136" t="s">
        <v>358</v>
      </c>
      <c r="F208" s="137" t="s">
        <v>359</v>
      </c>
      <c r="G208" s="138" t="s">
        <v>173</v>
      </c>
      <c r="H208" s="139">
        <v>80</v>
      </c>
      <c r="I208" s="140"/>
      <c r="J208" s="139">
        <f t="shared" si="50"/>
        <v>0</v>
      </c>
      <c r="K208" s="141"/>
      <c r="L208" s="30"/>
      <c r="M208" s="142" t="s">
        <v>1</v>
      </c>
      <c r="N208" s="143" t="s">
        <v>41</v>
      </c>
      <c r="O208" s="55"/>
      <c r="P208" s="144">
        <f t="shared" si="51"/>
        <v>0</v>
      </c>
      <c r="Q208" s="144">
        <v>0</v>
      </c>
      <c r="R208" s="144">
        <f t="shared" si="52"/>
        <v>0</v>
      </c>
      <c r="S208" s="144">
        <v>0</v>
      </c>
      <c r="T208" s="144">
        <f t="shared" si="53"/>
        <v>0</v>
      </c>
      <c r="U208" s="145" t="s">
        <v>1</v>
      </c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46" t="s">
        <v>160</v>
      </c>
      <c r="AT208" s="146" t="s">
        <v>156</v>
      </c>
      <c r="AU208" s="146" t="s">
        <v>83</v>
      </c>
      <c r="AY208" s="14" t="s">
        <v>155</v>
      </c>
      <c r="BE208" s="147">
        <f t="shared" si="54"/>
        <v>0</v>
      </c>
      <c r="BF208" s="147">
        <f t="shared" si="55"/>
        <v>0</v>
      </c>
      <c r="BG208" s="147">
        <f t="shared" si="56"/>
        <v>0</v>
      </c>
      <c r="BH208" s="147">
        <f t="shared" si="57"/>
        <v>0</v>
      </c>
      <c r="BI208" s="147">
        <f t="shared" si="58"/>
        <v>0</v>
      </c>
      <c r="BJ208" s="14" t="s">
        <v>161</v>
      </c>
      <c r="BK208" s="148">
        <f t="shared" si="59"/>
        <v>0</v>
      </c>
      <c r="BL208" s="14" t="s">
        <v>160</v>
      </c>
      <c r="BM208" s="146" t="s">
        <v>357</v>
      </c>
    </row>
    <row r="209" spans="1:65" s="2" customFormat="1" ht="14.5" customHeight="1">
      <c r="A209" s="29"/>
      <c r="B209" s="134"/>
      <c r="C209" s="149" t="s">
        <v>360</v>
      </c>
      <c r="D209" s="149" t="s">
        <v>239</v>
      </c>
      <c r="E209" s="150" t="s">
        <v>361</v>
      </c>
      <c r="F209" s="151" t="s">
        <v>362</v>
      </c>
      <c r="G209" s="152" t="s">
        <v>173</v>
      </c>
      <c r="H209" s="153">
        <v>92</v>
      </c>
      <c r="I209" s="154"/>
      <c r="J209" s="153">
        <f t="shared" si="50"/>
        <v>0</v>
      </c>
      <c r="K209" s="155"/>
      <c r="L209" s="156"/>
      <c r="M209" s="157" t="s">
        <v>1</v>
      </c>
      <c r="N209" s="158" t="s">
        <v>41</v>
      </c>
      <c r="O209" s="55"/>
      <c r="P209" s="144">
        <f t="shared" si="51"/>
        <v>0</v>
      </c>
      <c r="Q209" s="144">
        <v>0</v>
      </c>
      <c r="R209" s="144">
        <f t="shared" si="52"/>
        <v>0</v>
      </c>
      <c r="S209" s="144">
        <v>0</v>
      </c>
      <c r="T209" s="144">
        <f t="shared" si="53"/>
        <v>0</v>
      </c>
      <c r="U209" s="145" t="s">
        <v>1</v>
      </c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46" t="s">
        <v>242</v>
      </c>
      <c r="AT209" s="146" t="s">
        <v>239</v>
      </c>
      <c r="AU209" s="146" t="s">
        <v>83</v>
      </c>
      <c r="AY209" s="14" t="s">
        <v>155</v>
      </c>
      <c r="BE209" s="147">
        <f t="shared" si="54"/>
        <v>0</v>
      </c>
      <c r="BF209" s="147">
        <f t="shared" si="55"/>
        <v>0</v>
      </c>
      <c r="BG209" s="147">
        <f t="shared" si="56"/>
        <v>0</v>
      </c>
      <c r="BH209" s="147">
        <f t="shared" si="57"/>
        <v>0</v>
      </c>
      <c r="BI209" s="147">
        <f t="shared" si="58"/>
        <v>0</v>
      </c>
      <c r="BJ209" s="14" t="s">
        <v>161</v>
      </c>
      <c r="BK209" s="148">
        <f t="shared" si="59"/>
        <v>0</v>
      </c>
      <c r="BL209" s="14" t="s">
        <v>160</v>
      </c>
      <c r="BM209" s="146" t="s">
        <v>360</v>
      </c>
    </row>
    <row r="210" spans="1:65" s="2" customFormat="1" ht="37.950000000000003" customHeight="1">
      <c r="A210" s="29"/>
      <c r="B210" s="134"/>
      <c r="C210" s="135" t="s">
        <v>363</v>
      </c>
      <c r="D210" s="135" t="s">
        <v>156</v>
      </c>
      <c r="E210" s="136" t="s">
        <v>364</v>
      </c>
      <c r="F210" s="137" t="s">
        <v>365</v>
      </c>
      <c r="G210" s="138" t="s">
        <v>173</v>
      </c>
      <c r="H210" s="139">
        <v>80</v>
      </c>
      <c r="I210" s="140"/>
      <c r="J210" s="139">
        <f t="shared" si="50"/>
        <v>0</v>
      </c>
      <c r="K210" s="141"/>
      <c r="L210" s="30"/>
      <c r="M210" s="142" t="s">
        <v>1</v>
      </c>
      <c r="N210" s="143" t="s">
        <v>41</v>
      </c>
      <c r="O210" s="55"/>
      <c r="P210" s="144">
        <f t="shared" si="51"/>
        <v>0</v>
      </c>
      <c r="Q210" s="144">
        <v>0</v>
      </c>
      <c r="R210" s="144">
        <f t="shared" si="52"/>
        <v>0</v>
      </c>
      <c r="S210" s="144">
        <v>0</v>
      </c>
      <c r="T210" s="144">
        <f t="shared" si="53"/>
        <v>0</v>
      </c>
      <c r="U210" s="145" t="s">
        <v>1</v>
      </c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46" t="s">
        <v>160</v>
      </c>
      <c r="AT210" s="146" t="s">
        <v>156</v>
      </c>
      <c r="AU210" s="146" t="s">
        <v>83</v>
      </c>
      <c r="AY210" s="14" t="s">
        <v>155</v>
      </c>
      <c r="BE210" s="147">
        <f t="shared" si="54"/>
        <v>0</v>
      </c>
      <c r="BF210" s="147">
        <f t="shared" si="55"/>
        <v>0</v>
      </c>
      <c r="BG210" s="147">
        <f t="shared" si="56"/>
        <v>0</v>
      </c>
      <c r="BH210" s="147">
        <f t="shared" si="57"/>
        <v>0</v>
      </c>
      <c r="BI210" s="147">
        <f t="shared" si="58"/>
        <v>0</v>
      </c>
      <c r="BJ210" s="14" t="s">
        <v>161</v>
      </c>
      <c r="BK210" s="148">
        <f t="shared" si="59"/>
        <v>0</v>
      </c>
      <c r="BL210" s="14" t="s">
        <v>160</v>
      </c>
      <c r="BM210" s="146" t="s">
        <v>363</v>
      </c>
    </row>
    <row r="211" spans="1:65" s="2" customFormat="1" ht="14.5" customHeight="1">
      <c r="A211" s="29"/>
      <c r="B211" s="134"/>
      <c r="C211" s="149" t="s">
        <v>366</v>
      </c>
      <c r="D211" s="149" t="s">
        <v>239</v>
      </c>
      <c r="E211" s="150" t="s">
        <v>367</v>
      </c>
      <c r="F211" s="151" t="s">
        <v>368</v>
      </c>
      <c r="G211" s="152" t="s">
        <v>173</v>
      </c>
      <c r="H211" s="153">
        <v>92</v>
      </c>
      <c r="I211" s="154"/>
      <c r="J211" s="153">
        <f t="shared" si="50"/>
        <v>0</v>
      </c>
      <c r="K211" s="155"/>
      <c r="L211" s="156"/>
      <c r="M211" s="157" t="s">
        <v>1</v>
      </c>
      <c r="N211" s="158" t="s">
        <v>41</v>
      </c>
      <c r="O211" s="55"/>
      <c r="P211" s="144">
        <f t="shared" si="51"/>
        <v>0</v>
      </c>
      <c r="Q211" s="144">
        <v>0</v>
      </c>
      <c r="R211" s="144">
        <f t="shared" si="52"/>
        <v>0</v>
      </c>
      <c r="S211" s="144">
        <v>0</v>
      </c>
      <c r="T211" s="144">
        <f t="shared" si="53"/>
        <v>0</v>
      </c>
      <c r="U211" s="145" t="s">
        <v>1</v>
      </c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46" t="s">
        <v>242</v>
      </c>
      <c r="AT211" s="146" t="s">
        <v>239</v>
      </c>
      <c r="AU211" s="146" t="s">
        <v>83</v>
      </c>
      <c r="AY211" s="14" t="s">
        <v>155</v>
      </c>
      <c r="BE211" s="147">
        <f t="shared" si="54"/>
        <v>0</v>
      </c>
      <c r="BF211" s="147">
        <f t="shared" si="55"/>
        <v>0</v>
      </c>
      <c r="BG211" s="147">
        <f t="shared" si="56"/>
        <v>0</v>
      </c>
      <c r="BH211" s="147">
        <f t="shared" si="57"/>
        <v>0</v>
      </c>
      <c r="BI211" s="147">
        <f t="shared" si="58"/>
        <v>0</v>
      </c>
      <c r="BJ211" s="14" t="s">
        <v>161</v>
      </c>
      <c r="BK211" s="148">
        <f t="shared" si="59"/>
        <v>0</v>
      </c>
      <c r="BL211" s="14" t="s">
        <v>160</v>
      </c>
      <c r="BM211" s="146" t="s">
        <v>366</v>
      </c>
    </row>
    <row r="212" spans="1:65" s="2" customFormat="1" ht="37.950000000000003" customHeight="1">
      <c r="A212" s="29"/>
      <c r="B212" s="134"/>
      <c r="C212" s="135" t="s">
        <v>369</v>
      </c>
      <c r="D212" s="135" t="s">
        <v>156</v>
      </c>
      <c r="E212" s="136" t="s">
        <v>370</v>
      </c>
      <c r="F212" s="137" t="s">
        <v>371</v>
      </c>
      <c r="G212" s="138" t="s">
        <v>173</v>
      </c>
      <c r="H212" s="139">
        <v>80</v>
      </c>
      <c r="I212" s="140"/>
      <c r="J212" s="139">
        <f t="shared" si="50"/>
        <v>0</v>
      </c>
      <c r="K212" s="141"/>
      <c r="L212" s="30"/>
      <c r="M212" s="142" t="s">
        <v>1</v>
      </c>
      <c r="N212" s="143" t="s">
        <v>41</v>
      </c>
      <c r="O212" s="55"/>
      <c r="P212" s="144">
        <f t="shared" si="51"/>
        <v>0</v>
      </c>
      <c r="Q212" s="144">
        <v>0</v>
      </c>
      <c r="R212" s="144">
        <f t="shared" si="52"/>
        <v>0</v>
      </c>
      <c r="S212" s="144">
        <v>0</v>
      </c>
      <c r="T212" s="144">
        <f t="shared" si="53"/>
        <v>0</v>
      </c>
      <c r="U212" s="145" t="s">
        <v>1</v>
      </c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46" t="s">
        <v>160</v>
      </c>
      <c r="AT212" s="146" t="s">
        <v>156</v>
      </c>
      <c r="AU212" s="146" t="s">
        <v>83</v>
      </c>
      <c r="AY212" s="14" t="s">
        <v>155</v>
      </c>
      <c r="BE212" s="147">
        <f t="shared" si="54"/>
        <v>0</v>
      </c>
      <c r="BF212" s="147">
        <f t="shared" si="55"/>
        <v>0</v>
      </c>
      <c r="BG212" s="147">
        <f t="shared" si="56"/>
        <v>0</v>
      </c>
      <c r="BH212" s="147">
        <f t="shared" si="57"/>
        <v>0</v>
      </c>
      <c r="BI212" s="147">
        <f t="shared" si="58"/>
        <v>0</v>
      </c>
      <c r="BJ212" s="14" t="s">
        <v>161</v>
      </c>
      <c r="BK212" s="148">
        <f t="shared" si="59"/>
        <v>0</v>
      </c>
      <c r="BL212" s="14" t="s">
        <v>160</v>
      </c>
      <c r="BM212" s="146" t="s">
        <v>369</v>
      </c>
    </row>
    <row r="213" spans="1:65" s="2" customFormat="1" ht="14.5" customHeight="1">
      <c r="A213" s="29"/>
      <c r="B213" s="134"/>
      <c r="C213" s="149" t="s">
        <v>372</v>
      </c>
      <c r="D213" s="149" t="s">
        <v>239</v>
      </c>
      <c r="E213" s="150" t="s">
        <v>367</v>
      </c>
      <c r="F213" s="151" t="s">
        <v>368</v>
      </c>
      <c r="G213" s="152" t="s">
        <v>173</v>
      </c>
      <c r="H213" s="153">
        <v>92</v>
      </c>
      <c r="I213" s="154"/>
      <c r="J213" s="153">
        <f t="shared" si="50"/>
        <v>0</v>
      </c>
      <c r="K213" s="155"/>
      <c r="L213" s="156"/>
      <c r="M213" s="157" t="s">
        <v>1</v>
      </c>
      <c r="N213" s="158" t="s">
        <v>41</v>
      </c>
      <c r="O213" s="55"/>
      <c r="P213" s="144">
        <f t="shared" si="51"/>
        <v>0</v>
      </c>
      <c r="Q213" s="144">
        <v>0</v>
      </c>
      <c r="R213" s="144">
        <f t="shared" si="52"/>
        <v>0</v>
      </c>
      <c r="S213" s="144">
        <v>0</v>
      </c>
      <c r="T213" s="144">
        <f t="shared" si="53"/>
        <v>0</v>
      </c>
      <c r="U213" s="145" t="s">
        <v>1</v>
      </c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46" t="s">
        <v>242</v>
      </c>
      <c r="AT213" s="146" t="s">
        <v>239</v>
      </c>
      <c r="AU213" s="146" t="s">
        <v>83</v>
      </c>
      <c r="AY213" s="14" t="s">
        <v>155</v>
      </c>
      <c r="BE213" s="147">
        <f t="shared" si="54"/>
        <v>0</v>
      </c>
      <c r="BF213" s="147">
        <f t="shared" si="55"/>
        <v>0</v>
      </c>
      <c r="BG213" s="147">
        <f t="shared" si="56"/>
        <v>0</v>
      </c>
      <c r="BH213" s="147">
        <f t="shared" si="57"/>
        <v>0</v>
      </c>
      <c r="BI213" s="147">
        <f t="shared" si="58"/>
        <v>0</v>
      </c>
      <c r="BJ213" s="14" t="s">
        <v>161</v>
      </c>
      <c r="BK213" s="148">
        <f t="shared" si="59"/>
        <v>0</v>
      </c>
      <c r="BL213" s="14" t="s">
        <v>160</v>
      </c>
      <c r="BM213" s="146" t="s">
        <v>372</v>
      </c>
    </row>
    <row r="214" spans="1:65" s="2" customFormat="1" ht="24.25" customHeight="1">
      <c r="A214" s="29"/>
      <c r="B214" s="134"/>
      <c r="C214" s="135" t="s">
        <v>373</v>
      </c>
      <c r="D214" s="135" t="s">
        <v>156</v>
      </c>
      <c r="E214" s="136" t="s">
        <v>374</v>
      </c>
      <c r="F214" s="137" t="s">
        <v>375</v>
      </c>
      <c r="G214" s="138" t="s">
        <v>376</v>
      </c>
      <c r="H214" s="140"/>
      <c r="I214" s="140"/>
      <c r="J214" s="139">
        <f t="shared" si="50"/>
        <v>0</v>
      </c>
      <c r="K214" s="141"/>
      <c r="L214" s="30"/>
      <c r="M214" s="142" t="s">
        <v>1</v>
      </c>
      <c r="N214" s="143" t="s">
        <v>41</v>
      </c>
      <c r="O214" s="55"/>
      <c r="P214" s="144">
        <f t="shared" si="51"/>
        <v>0</v>
      </c>
      <c r="Q214" s="144">
        <v>0</v>
      </c>
      <c r="R214" s="144">
        <f t="shared" si="52"/>
        <v>0</v>
      </c>
      <c r="S214" s="144">
        <v>0</v>
      </c>
      <c r="T214" s="144">
        <f t="shared" si="53"/>
        <v>0</v>
      </c>
      <c r="U214" s="145" t="s">
        <v>1</v>
      </c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46" t="s">
        <v>160</v>
      </c>
      <c r="AT214" s="146" t="s">
        <v>156</v>
      </c>
      <c r="AU214" s="146" t="s">
        <v>83</v>
      </c>
      <c r="AY214" s="14" t="s">
        <v>155</v>
      </c>
      <c r="BE214" s="147">
        <f t="shared" si="54"/>
        <v>0</v>
      </c>
      <c r="BF214" s="147">
        <f t="shared" si="55"/>
        <v>0</v>
      </c>
      <c r="BG214" s="147">
        <f t="shared" si="56"/>
        <v>0</v>
      </c>
      <c r="BH214" s="147">
        <f t="shared" si="57"/>
        <v>0</v>
      </c>
      <c r="BI214" s="147">
        <f t="shared" si="58"/>
        <v>0</v>
      </c>
      <c r="BJ214" s="14" t="s">
        <v>161</v>
      </c>
      <c r="BK214" s="148">
        <f t="shared" si="59"/>
        <v>0</v>
      </c>
      <c r="BL214" s="14" t="s">
        <v>160</v>
      </c>
      <c r="BM214" s="146" t="s">
        <v>373</v>
      </c>
    </row>
    <row r="215" spans="1:65" s="11" customFormat="1" ht="25.95" customHeight="1">
      <c r="B215" s="123"/>
      <c r="D215" s="124" t="s">
        <v>74</v>
      </c>
      <c r="E215" s="125" t="s">
        <v>377</v>
      </c>
      <c r="F215" s="125" t="s">
        <v>378</v>
      </c>
      <c r="I215" s="126"/>
      <c r="J215" s="127">
        <f>BK215</f>
        <v>0</v>
      </c>
      <c r="L215" s="123"/>
      <c r="M215" s="128"/>
      <c r="N215" s="129"/>
      <c r="O215" s="129"/>
      <c r="P215" s="130">
        <f>SUM(P216:P218)</f>
        <v>0</v>
      </c>
      <c r="Q215" s="129"/>
      <c r="R215" s="130">
        <f>SUM(R216:R218)</f>
        <v>0</v>
      </c>
      <c r="S215" s="129"/>
      <c r="T215" s="130">
        <f>SUM(T216:T218)</f>
        <v>0</v>
      </c>
      <c r="U215" s="131"/>
      <c r="AR215" s="124" t="s">
        <v>83</v>
      </c>
      <c r="AT215" s="132" t="s">
        <v>74</v>
      </c>
      <c r="AU215" s="132" t="s">
        <v>75</v>
      </c>
      <c r="AY215" s="124" t="s">
        <v>155</v>
      </c>
      <c r="BK215" s="133">
        <f>SUM(BK216:BK218)</f>
        <v>0</v>
      </c>
    </row>
    <row r="216" spans="1:65" s="2" customFormat="1" ht="14.5" customHeight="1">
      <c r="A216" s="29"/>
      <c r="B216" s="134"/>
      <c r="C216" s="135" t="s">
        <v>379</v>
      </c>
      <c r="D216" s="135" t="s">
        <v>156</v>
      </c>
      <c r="E216" s="136" t="s">
        <v>380</v>
      </c>
      <c r="F216" s="137" t="s">
        <v>381</v>
      </c>
      <c r="G216" s="138" t="s">
        <v>173</v>
      </c>
      <c r="H216" s="139">
        <v>121.28</v>
      </c>
      <c r="I216" s="140"/>
      <c r="J216" s="139">
        <f>ROUND(I216*H216,3)</f>
        <v>0</v>
      </c>
      <c r="K216" s="141"/>
      <c r="L216" s="30"/>
      <c r="M216" s="142" t="s">
        <v>1</v>
      </c>
      <c r="N216" s="143" t="s">
        <v>41</v>
      </c>
      <c r="O216" s="55"/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4">
        <f>S216*H216</f>
        <v>0</v>
      </c>
      <c r="U216" s="145" t="s">
        <v>1</v>
      </c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46" t="s">
        <v>160</v>
      </c>
      <c r="AT216" s="146" t="s">
        <v>156</v>
      </c>
      <c r="AU216" s="146" t="s">
        <v>83</v>
      </c>
      <c r="AY216" s="14" t="s">
        <v>155</v>
      </c>
      <c r="BE216" s="147">
        <f>IF(N216="základná",J216,0)</f>
        <v>0</v>
      </c>
      <c r="BF216" s="147">
        <f>IF(N216="znížená",J216,0)</f>
        <v>0</v>
      </c>
      <c r="BG216" s="147">
        <f>IF(N216="zákl. prenesená",J216,0)</f>
        <v>0</v>
      </c>
      <c r="BH216" s="147">
        <f>IF(N216="zníž. prenesená",J216,0)</f>
        <v>0</v>
      </c>
      <c r="BI216" s="147">
        <f>IF(N216="nulová",J216,0)</f>
        <v>0</v>
      </c>
      <c r="BJ216" s="14" t="s">
        <v>161</v>
      </c>
      <c r="BK216" s="148">
        <f>ROUND(I216*H216,3)</f>
        <v>0</v>
      </c>
      <c r="BL216" s="14" t="s">
        <v>160</v>
      </c>
      <c r="BM216" s="146" t="s">
        <v>379</v>
      </c>
    </row>
    <row r="217" spans="1:65" s="2" customFormat="1" ht="14.5" customHeight="1">
      <c r="A217" s="29"/>
      <c r="B217" s="134"/>
      <c r="C217" s="149" t="s">
        <v>382</v>
      </c>
      <c r="D217" s="149" t="s">
        <v>239</v>
      </c>
      <c r="E217" s="150" t="s">
        <v>383</v>
      </c>
      <c r="F217" s="151" t="s">
        <v>384</v>
      </c>
      <c r="G217" s="152" t="s">
        <v>173</v>
      </c>
      <c r="H217" s="153">
        <v>121.28</v>
      </c>
      <c r="I217" s="154"/>
      <c r="J217" s="153">
        <f>ROUND(I217*H217,3)</f>
        <v>0</v>
      </c>
      <c r="K217" s="155"/>
      <c r="L217" s="156"/>
      <c r="M217" s="157" t="s">
        <v>1</v>
      </c>
      <c r="N217" s="158" t="s">
        <v>41</v>
      </c>
      <c r="O217" s="55"/>
      <c r="P217" s="144">
        <f>O217*H217</f>
        <v>0</v>
      </c>
      <c r="Q217" s="144">
        <v>0</v>
      </c>
      <c r="R217" s="144">
        <f>Q217*H217</f>
        <v>0</v>
      </c>
      <c r="S217" s="144">
        <v>0</v>
      </c>
      <c r="T217" s="144">
        <f>S217*H217</f>
        <v>0</v>
      </c>
      <c r="U217" s="145" t="s">
        <v>1</v>
      </c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46" t="s">
        <v>242</v>
      </c>
      <c r="AT217" s="146" t="s">
        <v>239</v>
      </c>
      <c r="AU217" s="146" t="s">
        <v>83</v>
      </c>
      <c r="AY217" s="14" t="s">
        <v>155</v>
      </c>
      <c r="BE217" s="147">
        <f>IF(N217="základná",J217,0)</f>
        <v>0</v>
      </c>
      <c r="BF217" s="147">
        <f>IF(N217="znížená",J217,0)</f>
        <v>0</v>
      </c>
      <c r="BG217" s="147">
        <f>IF(N217="zákl. prenesená",J217,0)</f>
        <v>0</v>
      </c>
      <c r="BH217" s="147">
        <f>IF(N217="zníž. prenesená",J217,0)</f>
        <v>0</v>
      </c>
      <c r="BI217" s="147">
        <f>IF(N217="nulová",J217,0)</f>
        <v>0</v>
      </c>
      <c r="BJ217" s="14" t="s">
        <v>161</v>
      </c>
      <c r="BK217" s="148">
        <f>ROUND(I217*H217,3)</f>
        <v>0</v>
      </c>
      <c r="BL217" s="14" t="s">
        <v>160</v>
      </c>
      <c r="BM217" s="146" t="s">
        <v>382</v>
      </c>
    </row>
    <row r="218" spans="1:65" s="2" customFormat="1" ht="24.25" customHeight="1">
      <c r="A218" s="29"/>
      <c r="B218" s="134"/>
      <c r="C218" s="135" t="s">
        <v>385</v>
      </c>
      <c r="D218" s="135" t="s">
        <v>156</v>
      </c>
      <c r="E218" s="136" t="s">
        <v>386</v>
      </c>
      <c r="F218" s="137" t="s">
        <v>387</v>
      </c>
      <c r="G218" s="138" t="s">
        <v>376</v>
      </c>
      <c r="H218" s="140"/>
      <c r="I218" s="140"/>
      <c r="J218" s="139">
        <f>ROUND(I218*H218,3)</f>
        <v>0</v>
      </c>
      <c r="K218" s="141"/>
      <c r="L218" s="30"/>
      <c r="M218" s="142" t="s">
        <v>1</v>
      </c>
      <c r="N218" s="143" t="s">
        <v>41</v>
      </c>
      <c r="O218" s="55"/>
      <c r="P218" s="144">
        <f>O218*H218</f>
        <v>0</v>
      </c>
      <c r="Q218" s="144">
        <v>0</v>
      </c>
      <c r="R218" s="144">
        <f>Q218*H218</f>
        <v>0</v>
      </c>
      <c r="S218" s="144">
        <v>0</v>
      </c>
      <c r="T218" s="144">
        <f>S218*H218</f>
        <v>0</v>
      </c>
      <c r="U218" s="145" t="s">
        <v>1</v>
      </c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46" t="s">
        <v>160</v>
      </c>
      <c r="AT218" s="146" t="s">
        <v>156</v>
      </c>
      <c r="AU218" s="146" t="s">
        <v>83</v>
      </c>
      <c r="AY218" s="14" t="s">
        <v>155</v>
      </c>
      <c r="BE218" s="147">
        <f>IF(N218="základná",J218,0)</f>
        <v>0</v>
      </c>
      <c r="BF218" s="147">
        <f>IF(N218="znížená",J218,0)</f>
        <v>0</v>
      </c>
      <c r="BG218" s="147">
        <f>IF(N218="zákl. prenesená",J218,0)</f>
        <v>0</v>
      </c>
      <c r="BH218" s="147">
        <f>IF(N218="zníž. prenesená",J218,0)</f>
        <v>0</v>
      </c>
      <c r="BI218" s="147">
        <f>IF(N218="nulová",J218,0)</f>
        <v>0</v>
      </c>
      <c r="BJ218" s="14" t="s">
        <v>161</v>
      </c>
      <c r="BK218" s="148">
        <f>ROUND(I218*H218,3)</f>
        <v>0</v>
      </c>
      <c r="BL218" s="14" t="s">
        <v>160</v>
      </c>
      <c r="BM218" s="146" t="s">
        <v>385</v>
      </c>
    </row>
    <row r="219" spans="1:65" s="11" customFormat="1" ht="25.95" customHeight="1">
      <c r="B219" s="123"/>
      <c r="D219" s="124" t="s">
        <v>74</v>
      </c>
      <c r="E219" s="125" t="s">
        <v>388</v>
      </c>
      <c r="F219" s="125" t="s">
        <v>389</v>
      </c>
      <c r="I219" s="126"/>
      <c r="J219" s="127">
        <f>BK219</f>
        <v>0</v>
      </c>
      <c r="L219" s="123"/>
      <c r="M219" s="128"/>
      <c r="N219" s="129"/>
      <c r="O219" s="129"/>
      <c r="P219" s="130">
        <f>SUM(P220:P226)</f>
        <v>0</v>
      </c>
      <c r="Q219" s="129"/>
      <c r="R219" s="130">
        <f>SUM(R220:R226)</f>
        <v>0</v>
      </c>
      <c r="S219" s="129"/>
      <c r="T219" s="130">
        <f>SUM(T220:T226)</f>
        <v>0</v>
      </c>
      <c r="U219" s="131"/>
      <c r="AR219" s="124" t="s">
        <v>83</v>
      </c>
      <c r="AT219" s="132" t="s">
        <v>74</v>
      </c>
      <c r="AU219" s="132" t="s">
        <v>75</v>
      </c>
      <c r="AY219" s="124" t="s">
        <v>155</v>
      </c>
      <c r="BK219" s="133">
        <f>SUM(BK220:BK226)</f>
        <v>0</v>
      </c>
    </row>
    <row r="220" spans="1:65" s="2" customFormat="1" ht="24.25" customHeight="1">
      <c r="A220" s="29"/>
      <c r="B220" s="134"/>
      <c r="C220" s="135" t="s">
        <v>390</v>
      </c>
      <c r="D220" s="135" t="s">
        <v>156</v>
      </c>
      <c r="E220" s="136" t="s">
        <v>391</v>
      </c>
      <c r="F220" s="137" t="s">
        <v>392</v>
      </c>
      <c r="G220" s="138" t="s">
        <v>173</v>
      </c>
      <c r="H220" s="139">
        <v>121.28</v>
      </c>
      <c r="I220" s="140"/>
      <c r="J220" s="139">
        <f t="shared" ref="J220:J226" si="60">ROUND(I220*H220,3)</f>
        <v>0</v>
      </c>
      <c r="K220" s="141"/>
      <c r="L220" s="30"/>
      <c r="M220" s="142" t="s">
        <v>1</v>
      </c>
      <c r="N220" s="143" t="s">
        <v>41</v>
      </c>
      <c r="O220" s="55"/>
      <c r="P220" s="144">
        <f t="shared" ref="P220:P226" si="61">O220*H220</f>
        <v>0</v>
      </c>
      <c r="Q220" s="144">
        <v>0</v>
      </c>
      <c r="R220" s="144">
        <f t="shared" ref="R220:R226" si="62">Q220*H220</f>
        <v>0</v>
      </c>
      <c r="S220" s="144">
        <v>0</v>
      </c>
      <c r="T220" s="144">
        <f t="shared" ref="T220:T226" si="63">S220*H220</f>
        <v>0</v>
      </c>
      <c r="U220" s="145" t="s">
        <v>1</v>
      </c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46" t="s">
        <v>160</v>
      </c>
      <c r="AT220" s="146" t="s">
        <v>156</v>
      </c>
      <c r="AU220" s="146" t="s">
        <v>83</v>
      </c>
      <c r="AY220" s="14" t="s">
        <v>155</v>
      </c>
      <c r="BE220" s="147">
        <f t="shared" ref="BE220:BE226" si="64">IF(N220="základná",J220,0)</f>
        <v>0</v>
      </c>
      <c r="BF220" s="147">
        <f t="shared" ref="BF220:BF226" si="65">IF(N220="znížená",J220,0)</f>
        <v>0</v>
      </c>
      <c r="BG220" s="147">
        <f t="shared" ref="BG220:BG226" si="66">IF(N220="zákl. prenesená",J220,0)</f>
        <v>0</v>
      </c>
      <c r="BH220" s="147">
        <f t="shared" ref="BH220:BH226" si="67">IF(N220="zníž. prenesená",J220,0)</f>
        <v>0</v>
      </c>
      <c r="BI220" s="147">
        <f t="shared" ref="BI220:BI226" si="68">IF(N220="nulová",J220,0)</f>
        <v>0</v>
      </c>
      <c r="BJ220" s="14" t="s">
        <v>161</v>
      </c>
      <c r="BK220" s="148">
        <f t="shared" ref="BK220:BK226" si="69">ROUND(I220*H220,3)</f>
        <v>0</v>
      </c>
      <c r="BL220" s="14" t="s">
        <v>160</v>
      </c>
      <c r="BM220" s="146" t="s">
        <v>390</v>
      </c>
    </row>
    <row r="221" spans="1:65" s="2" customFormat="1" ht="14.5" customHeight="1">
      <c r="A221" s="29"/>
      <c r="B221" s="134"/>
      <c r="C221" s="149" t="s">
        <v>393</v>
      </c>
      <c r="D221" s="149" t="s">
        <v>239</v>
      </c>
      <c r="E221" s="150" t="s">
        <v>394</v>
      </c>
      <c r="F221" s="151" t="s">
        <v>395</v>
      </c>
      <c r="G221" s="152" t="s">
        <v>173</v>
      </c>
      <c r="H221" s="153">
        <v>124.37</v>
      </c>
      <c r="I221" s="154"/>
      <c r="J221" s="153">
        <f t="shared" si="60"/>
        <v>0</v>
      </c>
      <c r="K221" s="155"/>
      <c r="L221" s="156"/>
      <c r="M221" s="157" t="s">
        <v>1</v>
      </c>
      <c r="N221" s="158" t="s">
        <v>41</v>
      </c>
      <c r="O221" s="55"/>
      <c r="P221" s="144">
        <f t="shared" si="61"/>
        <v>0</v>
      </c>
      <c r="Q221" s="144">
        <v>0</v>
      </c>
      <c r="R221" s="144">
        <f t="shared" si="62"/>
        <v>0</v>
      </c>
      <c r="S221" s="144">
        <v>0</v>
      </c>
      <c r="T221" s="144">
        <f t="shared" si="63"/>
        <v>0</v>
      </c>
      <c r="U221" s="145" t="s">
        <v>1</v>
      </c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46" t="s">
        <v>242</v>
      </c>
      <c r="AT221" s="146" t="s">
        <v>239</v>
      </c>
      <c r="AU221" s="146" t="s">
        <v>83</v>
      </c>
      <c r="AY221" s="14" t="s">
        <v>155</v>
      </c>
      <c r="BE221" s="147">
        <f t="shared" si="64"/>
        <v>0</v>
      </c>
      <c r="BF221" s="147">
        <f t="shared" si="65"/>
        <v>0</v>
      </c>
      <c r="BG221" s="147">
        <f t="shared" si="66"/>
        <v>0</v>
      </c>
      <c r="BH221" s="147">
        <f t="shared" si="67"/>
        <v>0</v>
      </c>
      <c r="BI221" s="147">
        <f t="shared" si="68"/>
        <v>0</v>
      </c>
      <c r="BJ221" s="14" t="s">
        <v>161</v>
      </c>
      <c r="BK221" s="148">
        <f t="shared" si="69"/>
        <v>0</v>
      </c>
      <c r="BL221" s="14" t="s">
        <v>160</v>
      </c>
      <c r="BM221" s="146" t="s">
        <v>393</v>
      </c>
    </row>
    <row r="222" spans="1:65" s="2" customFormat="1" ht="24.25" customHeight="1">
      <c r="A222" s="29"/>
      <c r="B222" s="134"/>
      <c r="C222" s="135" t="s">
        <v>396</v>
      </c>
      <c r="D222" s="135" t="s">
        <v>156</v>
      </c>
      <c r="E222" s="136" t="s">
        <v>397</v>
      </c>
      <c r="F222" s="137" t="s">
        <v>398</v>
      </c>
      <c r="G222" s="138" t="s">
        <v>173</v>
      </c>
      <c r="H222" s="139">
        <v>242.56</v>
      </c>
      <c r="I222" s="140"/>
      <c r="J222" s="139">
        <f t="shared" si="60"/>
        <v>0</v>
      </c>
      <c r="K222" s="141"/>
      <c r="L222" s="30"/>
      <c r="M222" s="142" t="s">
        <v>1</v>
      </c>
      <c r="N222" s="143" t="s">
        <v>41</v>
      </c>
      <c r="O222" s="55"/>
      <c r="P222" s="144">
        <f t="shared" si="61"/>
        <v>0</v>
      </c>
      <c r="Q222" s="144">
        <v>0</v>
      </c>
      <c r="R222" s="144">
        <f t="shared" si="62"/>
        <v>0</v>
      </c>
      <c r="S222" s="144">
        <v>0</v>
      </c>
      <c r="T222" s="144">
        <f t="shared" si="63"/>
        <v>0</v>
      </c>
      <c r="U222" s="145" t="s">
        <v>1</v>
      </c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46" t="s">
        <v>160</v>
      </c>
      <c r="AT222" s="146" t="s">
        <v>156</v>
      </c>
      <c r="AU222" s="146" t="s">
        <v>83</v>
      </c>
      <c r="AY222" s="14" t="s">
        <v>155</v>
      </c>
      <c r="BE222" s="147">
        <f t="shared" si="64"/>
        <v>0</v>
      </c>
      <c r="BF222" s="147">
        <f t="shared" si="65"/>
        <v>0</v>
      </c>
      <c r="BG222" s="147">
        <f t="shared" si="66"/>
        <v>0</v>
      </c>
      <c r="BH222" s="147">
        <f t="shared" si="67"/>
        <v>0</v>
      </c>
      <c r="BI222" s="147">
        <f t="shared" si="68"/>
        <v>0</v>
      </c>
      <c r="BJ222" s="14" t="s">
        <v>161</v>
      </c>
      <c r="BK222" s="148">
        <f t="shared" si="69"/>
        <v>0</v>
      </c>
      <c r="BL222" s="14" t="s">
        <v>160</v>
      </c>
      <c r="BM222" s="146" t="s">
        <v>396</v>
      </c>
    </row>
    <row r="223" spans="1:65" s="2" customFormat="1" ht="24.25" customHeight="1">
      <c r="A223" s="29"/>
      <c r="B223" s="134"/>
      <c r="C223" s="135" t="s">
        <v>399</v>
      </c>
      <c r="D223" s="135" t="s">
        <v>156</v>
      </c>
      <c r="E223" s="136" t="s">
        <v>400</v>
      </c>
      <c r="F223" s="137" t="s">
        <v>401</v>
      </c>
      <c r="G223" s="138" t="s">
        <v>173</v>
      </c>
      <c r="H223" s="139">
        <v>915.16</v>
      </c>
      <c r="I223" s="140"/>
      <c r="J223" s="139">
        <f t="shared" si="60"/>
        <v>0</v>
      </c>
      <c r="K223" s="141"/>
      <c r="L223" s="30"/>
      <c r="M223" s="142" t="s">
        <v>1</v>
      </c>
      <c r="N223" s="143" t="s">
        <v>41</v>
      </c>
      <c r="O223" s="55"/>
      <c r="P223" s="144">
        <f t="shared" si="61"/>
        <v>0</v>
      </c>
      <c r="Q223" s="144">
        <v>0</v>
      </c>
      <c r="R223" s="144">
        <f t="shared" si="62"/>
        <v>0</v>
      </c>
      <c r="S223" s="144">
        <v>0</v>
      </c>
      <c r="T223" s="144">
        <f t="shared" si="63"/>
        <v>0</v>
      </c>
      <c r="U223" s="145" t="s">
        <v>1</v>
      </c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46" t="s">
        <v>160</v>
      </c>
      <c r="AT223" s="146" t="s">
        <v>156</v>
      </c>
      <c r="AU223" s="146" t="s">
        <v>83</v>
      </c>
      <c r="AY223" s="14" t="s">
        <v>155</v>
      </c>
      <c r="BE223" s="147">
        <f t="shared" si="64"/>
        <v>0</v>
      </c>
      <c r="BF223" s="147">
        <f t="shared" si="65"/>
        <v>0</v>
      </c>
      <c r="BG223" s="147">
        <f t="shared" si="66"/>
        <v>0</v>
      </c>
      <c r="BH223" s="147">
        <f t="shared" si="67"/>
        <v>0</v>
      </c>
      <c r="BI223" s="147">
        <f t="shared" si="68"/>
        <v>0</v>
      </c>
      <c r="BJ223" s="14" t="s">
        <v>161</v>
      </c>
      <c r="BK223" s="148">
        <f t="shared" si="69"/>
        <v>0</v>
      </c>
      <c r="BL223" s="14" t="s">
        <v>160</v>
      </c>
      <c r="BM223" s="146" t="s">
        <v>399</v>
      </c>
    </row>
    <row r="224" spans="1:65" s="2" customFormat="1" ht="14.5" customHeight="1">
      <c r="A224" s="29"/>
      <c r="B224" s="134"/>
      <c r="C224" s="149" t="s">
        <v>402</v>
      </c>
      <c r="D224" s="149" t="s">
        <v>239</v>
      </c>
      <c r="E224" s="150" t="s">
        <v>403</v>
      </c>
      <c r="F224" s="151" t="s">
        <v>404</v>
      </c>
      <c r="G224" s="152" t="s">
        <v>173</v>
      </c>
      <c r="H224" s="153">
        <v>121.28</v>
      </c>
      <c r="I224" s="154"/>
      <c r="J224" s="153">
        <f t="shared" si="60"/>
        <v>0</v>
      </c>
      <c r="K224" s="155"/>
      <c r="L224" s="156"/>
      <c r="M224" s="157" t="s">
        <v>1</v>
      </c>
      <c r="N224" s="158" t="s">
        <v>41</v>
      </c>
      <c r="O224" s="55"/>
      <c r="P224" s="144">
        <f t="shared" si="61"/>
        <v>0</v>
      </c>
      <c r="Q224" s="144">
        <v>0</v>
      </c>
      <c r="R224" s="144">
        <f t="shared" si="62"/>
        <v>0</v>
      </c>
      <c r="S224" s="144">
        <v>0</v>
      </c>
      <c r="T224" s="144">
        <f t="shared" si="63"/>
        <v>0</v>
      </c>
      <c r="U224" s="145" t="s">
        <v>1</v>
      </c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46" t="s">
        <v>242</v>
      </c>
      <c r="AT224" s="146" t="s">
        <v>239</v>
      </c>
      <c r="AU224" s="146" t="s">
        <v>83</v>
      </c>
      <c r="AY224" s="14" t="s">
        <v>155</v>
      </c>
      <c r="BE224" s="147">
        <f t="shared" si="64"/>
        <v>0</v>
      </c>
      <c r="BF224" s="147">
        <f t="shared" si="65"/>
        <v>0</v>
      </c>
      <c r="BG224" s="147">
        <f t="shared" si="66"/>
        <v>0</v>
      </c>
      <c r="BH224" s="147">
        <f t="shared" si="67"/>
        <v>0</v>
      </c>
      <c r="BI224" s="147">
        <f t="shared" si="68"/>
        <v>0</v>
      </c>
      <c r="BJ224" s="14" t="s">
        <v>161</v>
      </c>
      <c r="BK224" s="148">
        <f t="shared" si="69"/>
        <v>0</v>
      </c>
      <c r="BL224" s="14" t="s">
        <v>160</v>
      </c>
      <c r="BM224" s="146" t="s">
        <v>402</v>
      </c>
    </row>
    <row r="225" spans="1:65" s="2" customFormat="1" ht="14.5" customHeight="1">
      <c r="A225" s="29"/>
      <c r="B225" s="134"/>
      <c r="C225" s="149" t="s">
        <v>405</v>
      </c>
      <c r="D225" s="149" t="s">
        <v>239</v>
      </c>
      <c r="E225" s="150" t="s">
        <v>406</v>
      </c>
      <c r="F225" s="151" t="s">
        <v>407</v>
      </c>
      <c r="G225" s="152" t="s">
        <v>173</v>
      </c>
      <c r="H225" s="153">
        <v>121.28</v>
      </c>
      <c r="I225" s="154"/>
      <c r="J225" s="153">
        <f t="shared" si="60"/>
        <v>0</v>
      </c>
      <c r="K225" s="155"/>
      <c r="L225" s="156"/>
      <c r="M225" s="157" t="s">
        <v>1</v>
      </c>
      <c r="N225" s="158" t="s">
        <v>41</v>
      </c>
      <c r="O225" s="55"/>
      <c r="P225" s="144">
        <f t="shared" si="61"/>
        <v>0</v>
      </c>
      <c r="Q225" s="144">
        <v>0</v>
      </c>
      <c r="R225" s="144">
        <f t="shared" si="62"/>
        <v>0</v>
      </c>
      <c r="S225" s="144">
        <v>0</v>
      </c>
      <c r="T225" s="144">
        <f t="shared" si="63"/>
        <v>0</v>
      </c>
      <c r="U225" s="145" t="s">
        <v>1</v>
      </c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46" t="s">
        <v>242</v>
      </c>
      <c r="AT225" s="146" t="s">
        <v>239</v>
      </c>
      <c r="AU225" s="146" t="s">
        <v>83</v>
      </c>
      <c r="AY225" s="14" t="s">
        <v>155</v>
      </c>
      <c r="BE225" s="147">
        <f t="shared" si="64"/>
        <v>0</v>
      </c>
      <c r="BF225" s="147">
        <f t="shared" si="65"/>
        <v>0</v>
      </c>
      <c r="BG225" s="147">
        <f t="shared" si="66"/>
        <v>0</v>
      </c>
      <c r="BH225" s="147">
        <f t="shared" si="67"/>
        <v>0</v>
      </c>
      <c r="BI225" s="147">
        <f t="shared" si="68"/>
        <v>0</v>
      </c>
      <c r="BJ225" s="14" t="s">
        <v>161</v>
      </c>
      <c r="BK225" s="148">
        <f t="shared" si="69"/>
        <v>0</v>
      </c>
      <c r="BL225" s="14" t="s">
        <v>160</v>
      </c>
      <c r="BM225" s="146" t="s">
        <v>405</v>
      </c>
    </row>
    <row r="226" spans="1:65" s="2" customFormat="1" ht="24.25" customHeight="1">
      <c r="A226" s="29"/>
      <c r="B226" s="134"/>
      <c r="C226" s="135" t="s">
        <v>408</v>
      </c>
      <c r="D226" s="135" t="s">
        <v>156</v>
      </c>
      <c r="E226" s="136" t="s">
        <v>409</v>
      </c>
      <c r="F226" s="137" t="s">
        <v>410</v>
      </c>
      <c r="G226" s="138" t="s">
        <v>376</v>
      </c>
      <c r="H226" s="140"/>
      <c r="I226" s="140"/>
      <c r="J226" s="139">
        <f t="shared" si="60"/>
        <v>0</v>
      </c>
      <c r="K226" s="141"/>
      <c r="L226" s="30"/>
      <c r="M226" s="142" t="s">
        <v>1</v>
      </c>
      <c r="N226" s="143" t="s">
        <v>41</v>
      </c>
      <c r="O226" s="55"/>
      <c r="P226" s="144">
        <f t="shared" si="61"/>
        <v>0</v>
      </c>
      <c r="Q226" s="144">
        <v>0</v>
      </c>
      <c r="R226" s="144">
        <f t="shared" si="62"/>
        <v>0</v>
      </c>
      <c r="S226" s="144">
        <v>0</v>
      </c>
      <c r="T226" s="144">
        <f t="shared" si="63"/>
        <v>0</v>
      </c>
      <c r="U226" s="145" t="s">
        <v>1</v>
      </c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46" t="s">
        <v>160</v>
      </c>
      <c r="AT226" s="146" t="s">
        <v>156</v>
      </c>
      <c r="AU226" s="146" t="s">
        <v>83</v>
      </c>
      <c r="AY226" s="14" t="s">
        <v>155</v>
      </c>
      <c r="BE226" s="147">
        <f t="shared" si="64"/>
        <v>0</v>
      </c>
      <c r="BF226" s="147">
        <f t="shared" si="65"/>
        <v>0</v>
      </c>
      <c r="BG226" s="147">
        <f t="shared" si="66"/>
        <v>0</v>
      </c>
      <c r="BH226" s="147">
        <f t="shared" si="67"/>
        <v>0</v>
      </c>
      <c r="BI226" s="147">
        <f t="shared" si="68"/>
        <v>0</v>
      </c>
      <c r="BJ226" s="14" t="s">
        <v>161</v>
      </c>
      <c r="BK226" s="148">
        <f t="shared" si="69"/>
        <v>0</v>
      </c>
      <c r="BL226" s="14" t="s">
        <v>160</v>
      </c>
      <c r="BM226" s="146" t="s">
        <v>408</v>
      </c>
    </row>
    <row r="227" spans="1:65" s="11" customFormat="1" ht="25.95" customHeight="1">
      <c r="B227" s="123"/>
      <c r="D227" s="124" t="s">
        <v>74</v>
      </c>
      <c r="E227" s="125" t="s">
        <v>411</v>
      </c>
      <c r="F227" s="125" t="s">
        <v>412</v>
      </c>
      <c r="I227" s="126"/>
      <c r="J227" s="127">
        <f>BK227</f>
        <v>0</v>
      </c>
      <c r="L227" s="123"/>
      <c r="M227" s="128"/>
      <c r="N227" s="129"/>
      <c r="O227" s="129"/>
      <c r="P227" s="130">
        <f>SUM(P228:P229)</f>
        <v>0</v>
      </c>
      <c r="Q227" s="129"/>
      <c r="R227" s="130">
        <f>SUM(R228:R229)</f>
        <v>0</v>
      </c>
      <c r="S227" s="129"/>
      <c r="T227" s="130">
        <f>SUM(T228:T229)</f>
        <v>0</v>
      </c>
      <c r="U227" s="131"/>
      <c r="AR227" s="124" t="s">
        <v>83</v>
      </c>
      <c r="AT227" s="132" t="s">
        <v>74</v>
      </c>
      <c r="AU227" s="132" t="s">
        <v>75</v>
      </c>
      <c r="AY227" s="124" t="s">
        <v>155</v>
      </c>
      <c r="BK227" s="133">
        <f>SUM(BK228:BK229)</f>
        <v>0</v>
      </c>
    </row>
    <row r="228" spans="1:65" s="2" customFormat="1" ht="14.5" customHeight="1">
      <c r="A228" s="29"/>
      <c r="B228" s="134"/>
      <c r="C228" s="135" t="s">
        <v>413</v>
      </c>
      <c r="D228" s="135" t="s">
        <v>156</v>
      </c>
      <c r="E228" s="136" t="s">
        <v>414</v>
      </c>
      <c r="F228" s="137" t="s">
        <v>415</v>
      </c>
      <c r="G228" s="138" t="s">
        <v>222</v>
      </c>
      <c r="H228" s="139">
        <v>1</v>
      </c>
      <c r="I228" s="140"/>
      <c r="J228" s="139">
        <f>ROUND(I228*H228,3)</f>
        <v>0</v>
      </c>
      <c r="K228" s="141"/>
      <c r="L228" s="30"/>
      <c r="M228" s="142" t="s">
        <v>1</v>
      </c>
      <c r="N228" s="143" t="s">
        <v>41</v>
      </c>
      <c r="O228" s="55"/>
      <c r="P228" s="144">
        <f>O228*H228</f>
        <v>0</v>
      </c>
      <c r="Q228" s="144">
        <v>0</v>
      </c>
      <c r="R228" s="144">
        <f>Q228*H228</f>
        <v>0</v>
      </c>
      <c r="S228" s="144">
        <v>0</v>
      </c>
      <c r="T228" s="144">
        <f>S228*H228</f>
        <v>0</v>
      </c>
      <c r="U228" s="145" t="s">
        <v>1</v>
      </c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46" t="s">
        <v>160</v>
      </c>
      <c r="AT228" s="146" t="s">
        <v>156</v>
      </c>
      <c r="AU228" s="146" t="s">
        <v>83</v>
      </c>
      <c r="AY228" s="14" t="s">
        <v>155</v>
      </c>
      <c r="BE228" s="147">
        <f>IF(N228="základná",J228,0)</f>
        <v>0</v>
      </c>
      <c r="BF228" s="147">
        <f>IF(N228="znížená",J228,0)</f>
        <v>0</v>
      </c>
      <c r="BG228" s="147">
        <f>IF(N228="zákl. prenesená",J228,0)</f>
        <v>0</v>
      </c>
      <c r="BH228" s="147">
        <f>IF(N228="zníž. prenesená",J228,0)</f>
        <v>0</v>
      </c>
      <c r="BI228" s="147">
        <f>IF(N228="nulová",J228,0)</f>
        <v>0</v>
      </c>
      <c r="BJ228" s="14" t="s">
        <v>161</v>
      </c>
      <c r="BK228" s="148">
        <f>ROUND(I228*H228,3)</f>
        <v>0</v>
      </c>
      <c r="BL228" s="14" t="s">
        <v>160</v>
      </c>
      <c r="BM228" s="146" t="s">
        <v>413</v>
      </c>
    </row>
    <row r="229" spans="1:65" s="2" customFormat="1" ht="24.25" customHeight="1">
      <c r="A229" s="29"/>
      <c r="B229" s="134"/>
      <c r="C229" s="135" t="s">
        <v>416</v>
      </c>
      <c r="D229" s="135" t="s">
        <v>156</v>
      </c>
      <c r="E229" s="136" t="s">
        <v>417</v>
      </c>
      <c r="F229" s="137" t="s">
        <v>418</v>
      </c>
      <c r="G229" s="138" t="s">
        <v>376</v>
      </c>
      <c r="H229" s="140"/>
      <c r="I229" s="140"/>
      <c r="J229" s="139">
        <f>ROUND(I229*H229,3)</f>
        <v>0</v>
      </c>
      <c r="K229" s="141"/>
      <c r="L229" s="30"/>
      <c r="M229" s="142" t="s">
        <v>1</v>
      </c>
      <c r="N229" s="143" t="s">
        <v>41</v>
      </c>
      <c r="O229" s="55"/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4">
        <f>S229*H229</f>
        <v>0</v>
      </c>
      <c r="U229" s="145" t="s">
        <v>1</v>
      </c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46" t="s">
        <v>160</v>
      </c>
      <c r="AT229" s="146" t="s">
        <v>156</v>
      </c>
      <c r="AU229" s="146" t="s">
        <v>83</v>
      </c>
      <c r="AY229" s="14" t="s">
        <v>155</v>
      </c>
      <c r="BE229" s="147">
        <f>IF(N229="základná",J229,0)</f>
        <v>0</v>
      </c>
      <c r="BF229" s="147">
        <f>IF(N229="znížená",J229,0)</f>
        <v>0</v>
      </c>
      <c r="BG229" s="147">
        <f>IF(N229="zákl. prenesená",J229,0)</f>
        <v>0</v>
      </c>
      <c r="BH229" s="147">
        <f>IF(N229="zníž. prenesená",J229,0)</f>
        <v>0</v>
      </c>
      <c r="BI229" s="147">
        <f>IF(N229="nulová",J229,0)</f>
        <v>0</v>
      </c>
      <c r="BJ229" s="14" t="s">
        <v>161</v>
      </c>
      <c r="BK229" s="148">
        <f>ROUND(I229*H229,3)</f>
        <v>0</v>
      </c>
      <c r="BL229" s="14" t="s">
        <v>160</v>
      </c>
      <c r="BM229" s="146" t="s">
        <v>416</v>
      </c>
    </row>
    <row r="230" spans="1:65" s="11" customFormat="1" ht="25.95" customHeight="1">
      <c r="B230" s="123"/>
      <c r="D230" s="124" t="s">
        <v>74</v>
      </c>
      <c r="E230" s="125" t="s">
        <v>419</v>
      </c>
      <c r="F230" s="125" t="s">
        <v>420</v>
      </c>
      <c r="I230" s="126"/>
      <c r="J230" s="127">
        <f>BK230</f>
        <v>0</v>
      </c>
      <c r="L230" s="123"/>
      <c r="M230" s="128"/>
      <c r="N230" s="129"/>
      <c r="O230" s="129"/>
      <c r="P230" s="130">
        <f>SUM(P231:P233)</f>
        <v>0</v>
      </c>
      <c r="Q230" s="129"/>
      <c r="R230" s="130">
        <f>SUM(R231:R233)</f>
        <v>0</v>
      </c>
      <c r="S230" s="129"/>
      <c r="T230" s="130">
        <f>SUM(T231:T233)</f>
        <v>0</v>
      </c>
      <c r="U230" s="131"/>
      <c r="AR230" s="124" t="s">
        <v>83</v>
      </c>
      <c r="AT230" s="132" t="s">
        <v>74</v>
      </c>
      <c r="AU230" s="132" t="s">
        <v>75</v>
      </c>
      <c r="AY230" s="124" t="s">
        <v>155</v>
      </c>
      <c r="BK230" s="133">
        <f>SUM(BK231:BK233)</f>
        <v>0</v>
      </c>
    </row>
    <row r="231" spans="1:65" s="2" customFormat="1" ht="37.950000000000003" customHeight="1">
      <c r="A231" s="29"/>
      <c r="B231" s="134"/>
      <c r="C231" s="135" t="s">
        <v>421</v>
      </c>
      <c r="D231" s="135" t="s">
        <v>156</v>
      </c>
      <c r="E231" s="136" t="s">
        <v>422</v>
      </c>
      <c r="F231" s="137" t="s">
        <v>423</v>
      </c>
      <c r="G231" s="138" t="s">
        <v>173</v>
      </c>
      <c r="H231" s="139">
        <v>8.67</v>
      </c>
      <c r="I231" s="140"/>
      <c r="J231" s="139">
        <f>ROUND(I231*H231,3)</f>
        <v>0</v>
      </c>
      <c r="K231" s="141"/>
      <c r="L231" s="30"/>
      <c r="M231" s="142" t="s">
        <v>1</v>
      </c>
      <c r="N231" s="143" t="s">
        <v>41</v>
      </c>
      <c r="O231" s="55"/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4">
        <f>S231*H231</f>
        <v>0</v>
      </c>
      <c r="U231" s="145" t="s">
        <v>1</v>
      </c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46" t="s">
        <v>160</v>
      </c>
      <c r="AT231" s="146" t="s">
        <v>156</v>
      </c>
      <c r="AU231" s="146" t="s">
        <v>83</v>
      </c>
      <c r="AY231" s="14" t="s">
        <v>155</v>
      </c>
      <c r="BE231" s="147">
        <f>IF(N231="základná",J231,0)</f>
        <v>0</v>
      </c>
      <c r="BF231" s="147">
        <f>IF(N231="znížená",J231,0)</f>
        <v>0</v>
      </c>
      <c r="BG231" s="147">
        <f>IF(N231="zákl. prenesená",J231,0)</f>
        <v>0</v>
      </c>
      <c r="BH231" s="147">
        <f>IF(N231="zníž. prenesená",J231,0)</f>
        <v>0</v>
      </c>
      <c r="BI231" s="147">
        <f>IF(N231="nulová",J231,0)</f>
        <v>0</v>
      </c>
      <c r="BJ231" s="14" t="s">
        <v>161</v>
      </c>
      <c r="BK231" s="148">
        <f>ROUND(I231*H231,3)</f>
        <v>0</v>
      </c>
      <c r="BL231" s="14" t="s">
        <v>160</v>
      </c>
      <c r="BM231" s="146" t="s">
        <v>421</v>
      </c>
    </row>
    <row r="232" spans="1:65" s="2" customFormat="1" ht="24.25" customHeight="1">
      <c r="A232" s="29"/>
      <c r="B232" s="134"/>
      <c r="C232" s="135" t="s">
        <v>424</v>
      </c>
      <c r="D232" s="135" t="s">
        <v>156</v>
      </c>
      <c r="E232" s="136" t="s">
        <v>425</v>
      </c>
      <c r="F232" s="137" t="s">
        <v>426</v>
      </c>
      <c r="G232" s="138" t="s">
        <v>173</v>
      </c>
      <c r="H232" s="139">
        <v>121.28</v>
      </c>
      <c r="I232" s="140"/>
      <c r="J232" s="139">
        <f>ROUND(I232*H232,3)</f>
        <v>0</v>
      </c>
      <c r="K232" s="141"/>
      <c r="L232" s="30"/>
      <c r="M232" s="142" t="s">
        <v>1</v>
      </c>
      <c r="N232" s="143" t="s">
        <v>41</v>
      </c>
      <c r="O232" s="55"/>
      <c r="P232" s="144">
        <f>O232*H232</f>
        <v>0</v>
      </c>
      <c r="Q232" s="144">
        <v>0</v>
      </c>
      <c r="R232" s="144">
        <f>Q232*H232</f>
        <v>0</v>
      </c>
      <c r="S232" s="144">
        <v>0</v>
      </c>
      <c r="T232" s="144">
        <f>S232*H232</f>
        <v>0</v>
      </c>
      <c r="U232" s="145" t="s">
        <v>1</v>
      </c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46" t="s">
        <v>160</v>
      </c>
      <c r="AT232" s="146" t="s">
        <v>156</v>
      </c>
      <c r="AU232" s="146" t="s">
        <v>83</v>
      </c>
      <c r="AY232" s="14" t="s">
        <v>155</v>
      </c>
      <c r="BE232" s="147">
        <f>IF(N232="základná",J232,0)</f>
        <v>0</v>
      </c>
      <c r="BF232" s="147">
        <f>IF(N232="znížená",J232,0)</f>
        <v>0</v>
      </c>
      <c r="BG232" s="147">
        <f>IF(N232="zákl. prenesená",J232,0)</f>
        <v>0</v>
      </c>
      <c r="BH232" s="147">
        <f>IF(N232="zníž. prenesená",J232,0)</f>
        <v>0</v>
      </c>
      <c r="BI232" s="147">
        <f>IF(N232="nulová",J232,0)</f>
        <v>0</v>
      </c>
      <c r="BJ232" s="14" t="s">
        <v>161</v>
      </c>
      <c r="BK232" s="148">
        <f>ROUND(I232*H232,3)</f>
        <v>0</v>
      </c>
      <c r="BL232" s="14" t="s">
        <v>160</v>
      </c>
      <c r="BM232" s="146" t="s">
        <v>424</v>
      </c>
    </row>
    <row r="233" spans="1:65" s="2" customFormat="1" ht="24.25" customHeight="1">
      <c r="A233" s="29"/>
      <c r="B233" s="134"/>
      <c r="C233" s="135" t="s">
        <v>427</v>
      </c>
      <c r="D233" s="135" t="s">
        <v>156</v>
      </c>
      <c r="E233" s="136" t="s">
        <v>428</v>
      </c>
      <c r="F233" s="137" t="s">
        <v>429</v>
      </c>
      <c r="G233" s="138" t="s">
        <v>376</v>
      </c>
      <c r="H233" s="140"/>
      <c r="I233" s="140"/>
      <c r="J233" s="139">
        <f>ROUND(I233*H233,3)</f>
        <v>0</v>
      </c>
      <c r="K233" s="141"/>
      <c r="L233" s="30"/>
      <c r="M233" s="142" t="s">
        <v>1</v>
      </c>
      <c r="N233" s="143" t="s">
        <v>41</v>
      </c>
      <c r="O233" s="55"/>
      <c r="P233" s="144">
        <f>O233*H233</f>
        <v>0</v>
      </c>
      <c r="Q233" s="144">
        <v>0</v>
      </c>
      <c r="R233" s="144">
        <f>Q233*H233</f>
        <v>0</v>
      </c>
      <c r="S233" s="144">
        <v>0</v>
      </c>
      <c r="T233" s="144">
        <f>S233*H233</f>
        <v>0</v>
      </c>
      <c r="U233" s="145" t="s">
        <v>1</v>
      </c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46" t="s">
        <v>160</v>
      </c>
      <c r="AT233" s="146" t="s">
        <v>156</v>
      </c>
      <c r="AU233" s="146" t="s">
        <v>83</v>
      </c>
      <c r="AY233" s="14" t="s">
        <v>155</v>
      </c>
      <c r="BE233" s="147">
        <f>IF(N233="základná",J233,0)</f>
        <v>0</v>
      </c>
      <c r="BF233" s="147">
        <f>IF(N233="znížená",J233,0)</f>
        <v>0</v>
      </c>
      <c r="BG233" s="147">
        <f>IF(N233="zákl. prenesená",J233,0)</f>
        <v>0</v>
      </c>
      <c r="BH233" s="147">
        <f>IF(N233="zníž. prenesená",J233,0)</f>
        <v>0</v>
      </c>
      <c r="BI233" s="147">
        <f>IF(N233="nulová",J233,0)</f>
        <v>0</v>
      </c>
      <c r="BJ233" s="14" t="s">
        <v>161</v>
      </c>
      <c r="BK233" s="148">
        <f>ROUND(I233*H233,3)</f>
        <v>0</v>
      </c>
      <c r="BL233" s="14" t="s">
        <v>160</v>
      </c>
      <c r="BM233" s="146" t="s">
        <v>427</v>
      </c>
    </row>
    <row r="234" spans="1:65" s="11" customFormat="1" ht="25.95" customHeight="1">
      <c r="B234" s="123"/>
      <c r="D234" s="124" t="s">
        <v>74</v>
      </c>
      <c r="E234" s="125" t="s">
        <v>430</v>
      </c>
      <c r="F234" s="125" t="s">
        <v>431</v>
      </c>
      <c r="I234" s="126"/>
      <c r="J234" s="127">
        <f>BK234</f>
        <v>0</v>
      </c>
      <c r="L234" s="123"/>
      <c r="M234" s="128"/>
      <c r="N234" s="129"/>
      <c r="O234" s="129"/>
      <c r="P234" s="130">
        <f>SUM(P235:P239)</f>
        <v>0</v>
      </c>
      <c r="Q234" s="129"/>
      <c r="R234" s="130">
        <f>SUM(R235:R239)</f>
        <v>0</v>
      </c>
      <c r="S234" s="129"/>
      <c r="T234" s="130">
        <f>SUM(T235:T239)</f>
        <v>0</v>
      </c>
      <c r="U234" s="131"/>
      <c r="AR234" s="124" t="s">
        <v>83</v>
      </c>
      <c r="AT234" s="132" t="s">
        <v>74</v>
      </c>
      <c r="AU234" s="132" t="s">
        <v>75</v>
      </c>
      <c r="AY234" s="124" t="s">
        <v>155</v>
      </c>
      <c r="BK234" s="133">
        <f>SUM(BK235:BK239)</f>
        <v>0</v>
      </c>
    </row>
    <row r="235" spans="1:65" s="2" customFormat="1" ht="14.5" customHeight="1">
      <c r="A235" s="29"/>
      <c r="B235" s="134"/>
      <c r="C235" s="135" t="s">
        <v>432</v>
      </c>
      <c r="D235" s="135" t="s">
        <v>156</v>
      </c>
      <c r="E235" s="136" t="s">
        <v>433</v>
      </c>
      <c r="F235" s="137" t="s">
        <v>434</v>
      </c>
      <c r="G235" s="138" t="s">
        <v>173</v>
      </c>
      <c r="H235" s="139">
        <v>234.09</v>
      </c>
      <c r="I235" s="140"/>
      <c r="J235" s="139">
        <f>ROUND(I235*H235,3)</f>
        <v>0</v>
      </c>
      <c r="K235" s="141"/>
      <c r="L235" s="30"/>
      <c r="M235" s="142" t="s">
        <v>1</v>
      </c>
      <c r="N235" s="143" t="s">
        <v>41</v>
      </c>
      <c r="O235" s="55"/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4">
        <f>S235*H235</f>
        <v>0</v>
      </c>
      <c r="U235" s="145" t="s">
        <v>1</v>
      </c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46" t="s">
        <v>160</v>
      </c>
      <c r="AT235" s="146" t="s">
        <v>156</v>
      </c>
      <c r="AU235" s="146" t="s">
        <v>83</v>
      </c>
      <c r="AY235" s="14" t="s">
        <v>155</v>
      </c>
      <c r="BE235" s="147">
        <f>IF(N235="základná",J235,0)</f>
        <v>0</v>
      </c>
      <c r="BF235" s="147">
        <f>IF(N235="znížená",J235,0)</f>
        <v>0</v>
      </c>
      <c r="BG235" s="147">
        <f>IF(N235="zákl. prenesená",J235,0)</f>
        <v>0</v>
      </c>
      <c r="BH235" s="147">
        <f>IF(N235="zníž. prenesená",J235,0)</f>
        <v>0</v>
      </c>
      <c r="BI235" s="147">
        <f>IF(N235="nulová",J235,0)</f>
        <v>0</v>
      </c>
      <c r="BJ235" s="14" t="s">
        <v>161</v>
      </c>
      <c r="BK235" s="148">
        <f>ROUND(I235*H235,3)</f>
        <v>0</v>
      </c>
      <c r="BL235" s="14" t="s">
        <v>160</v>
      </c>
      <c r="BM235" s="146" t="s">
        <v>432</v>
      </c>
    </row>
    <row r="236" spans="1:65" s="2" customFormat="1" ht="24.25" customHeight="1">
      <c r="A236" s="29"/>
      <c r="B236" s="134"/>
      <c r="C236" s="135" t="s">
        <v>435</v>
      </c>
      <c r="D236" s="135" t="s">
        <v>156</v>
      </c>
      <c r="E236" s="136" t="s">
        <v>436</v>
      </c>
      <c r="F236" s="137" t="s">
        <v>437</v>
      </c>
      <c r="G236" s="138" t="s">
        <v>317</v>
      </c>
      <c r="H236" s="139">
        <v>21.1</v>
      </c>
      <c r="I236" s="140"/>
      <c r="J236" s="139">
        <f>ROUND(I236*H236,3)</f>
        <v>0</v>
      </c>
      <c r="K236" s="141"/>
      <c r="L236" s="30"/>
      <c r="M236" s="142" t="s">
        <v>1</v>
      </c>
      <c r="N236" s="143" t="s">
        <v>41</v>
      </c>
      <c r="O236" s="55"/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4">
        <f>S236*H236</f>
        <v>0</v>
      </c>
      <c r="U236" s="145" t="s">
        <v>1</v>
      </c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46" t="s">
        <v>160</v>
      </c>
      <c r="AT236" s="146" t="s">
        <v>156</v>
      </c>
      <c r="AU236" s="146" t="s">
        <v>83</v>
      </c>
      <c r="AY236" s="14" t="s">
        <v>155</v>
      </c>
      <c r="BE236" s="147">
        <f>IF(N236="základná",J236,0)</f>
        <v>0</v>
      </c>
      <c r="BF236" s="147">
        <f>IF(N236="znížená",J236,0)</f>
        <v>0</v>
      </c>
      <c r="BG236" s="147">
        <f>IF(N236="zákl. prenesená",J236,0)</f>
        <v>0</v>
      </c>
      <c r="BH236" s="147">
        <f>IF(N236="zníž. prenesená",J236,0)</f>
        <v>0</v>
      </c>
      <c r="BI236" s="147">
        <f>IF(N236="nulová",J236,0)</f>
        <v>0</v>
      </c>
      <c r="BJ236" s="14" t="s">
        <v>161</v>
      </c>
      <c r="BK236" s="148">
        <f>ROUND(I236*H236,3)</f>
        <v>0</v>
      </c>
      <c r="BL236" s="14" t="s">
        <v>160</v>
      </c>
      <c r="BM236" s="146" t="s">
        <v>435</v>
      </c>
    </row>
    <row r="237" spans="1:65" s="2" customFormat="1" ht="24.25" customHeight="1">
      <c r="A237" s="29"/>
      <c r="B237" s="134"/>
      <c r="C237" s="135" t="s">
        <v>438</v>
      </c>
      <c r="D237" s="135" t="s">
        <v>156</v>
      </c>
      <c r="E237" s="136" t="s">
        <v>439</v>
      </c>
      <c r="F237" s="137" t="s">
        <v>440</v>
      </c>
      <c r="G237" s="138" t="s">
        <v>317</v>
      </c>
      <c r="H237" s="139">
        <v>42.2</v>
      </c>
      <c r="I237" s="140"/>
      <c r="J237" s="139">
        <f>ROUND(I237*H237,3)</f>
        <v>0</v>
      </c>
      <c r="K237" s="141"/>
      <c r="L237" s="30"/>
      <c r="M237" s="142" t="s">
        <v>1</v>
      </c>
      <c r="N237" s="143" t="s">
        <v>41</v>
      </c>
      <c r="O237" s="55"/>
      <c r="P237" s="144">
        <f>O237*H237</f>
        <v>0</v>
      </c>
      <c r="Q237" s="144">
        <v>0</v>
      </c>
      <c r="R237" s="144">
        <f>Q237*H237</f>
        <v>0</v>
      </c>
      <c r="S237" s="144">
        <v>0</v>
      </c>
      <c r="T237" s="144">
        <f>S237*H237</f>
        <v>0</v>
      </c>
      <c r="U237" s="145" t="s">
        <v>1</v>
      </c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46" t="s">
        <v>160</v>
      </c>
      <c r="AT237" s="146" t="s">
        <v>156</v>
      </c>
      <c r="AU237" s="146" t="s">
        <v>83</v>
      </c>
      <c r="AY237" s="14" t="s">
        <v>155</v>
      </c>
      <c r="BE237" s="147">
        <f>IF(N237="základná",J237,0)</f>
        <v>0</v>
      </c>
      <c r="BF237" s="147">
        <f>IF(N237="znížená",J237,0)</f>
        <v>0</v>
      </c>
      <c r="BG237" s="147">
        <f>IF(N237="zákl. prenesená",J237,0)</f>
        <v>0</v>
      </c>
      <c r="BH237" s="147">
        <f>IF(N237="zníž. prenesená",J237,0)</f>
        <v>0</v>
      </c>
      <c r="BI237" s="147">
        <f>IF(N237="nulová",J237,0)</f>
        <v>0</v>
      </c>
      <c r="BJ237" s="14" t="s">
        <v>161</v>
      </c>
      <c r="BK237" s="148">
        <f>ROUND(I237*H237,3)</f>
        <v>0</v>
      </c>
      <c r="BL237" s="14" t="s">
        <v>160</v>
      </c>
      <c r="BM237" s="146" t="s">
        <v>438</v>
      </c>
    </row>
    <row r="238" spans="1:65" s="2" customFormat="1" ht="24.25" customHeight="1">
      <c r="A238" s="29"/>
      <c r="B238" s="134"/>
      <c r="C238" s="135" t="s">
        <v>441</v>
      </c>
      <c r="D238" s="135" t="s">
        <v>156</v>
      </c>
      <c r="E238" s="136" t="s">
        <v>442</v>
      </c>
      <c r="F238" s="137" t="s">
        <v>443</v>
      </c>
      <c r="G238" s="138" t="s">
        <v>317</v>
      </c>
      <c r="H238" s="139">
        <v>28.9</v>
      </c>
      <c r="I238" s="140"/>
      <c r="J238" s="139">
        <f>ROUND(I238*H238,3)</f>
        <v>0</v>
      </c>
      <c r="K238" s="141"/>
      <c r="L238" s="30"/>
      <c r="M238" s="142" t="s">
        <v>1</v>
      </c>
      <c r="N238" s="143" t="s">
        <v>41</v>
      </c>
      <c r="O238" s="55"/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4">
        <f>S238*H238</f>
        <v>0</v>
      </c>
      <c r="U238" s="145" t="s">
        <v>1</v>
      </c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46" t="s">
        <v>160</v>
      </c>
      <c r="AT238" s="146" t="s">
        <v>156</v>
      </c>
      <c r="AU238" s="146" t="s">
        <v>83</v>
      </c>
      <c r="AY238" s="14" t="s">
        <v>155</v>
      </c>
      <c r="BE238" s="147">
        <f>IF(N238="základná",J238,0)</f>
        <v>0</v>
      </c>
      <c r="BF238" s="147">
        <f>IF(N238="znížená",J238,0)</f>
        <v>0</v>
      </c>
      <c r="BG238" s="147">
        <f>IF(N238="zákl. prenesená",J238,0)</f>
        <v>0</v>
      </c>
      <c r="BH238" s="147">
        <f>IF(N238="zníž. prenesená",J238,0)</f>
        <v>0</v>
      </c>
      <c r="BI238" s="147">
        <f>IF(N238="nulová",J238,0)</f>
        <v>0</v>
      </c>
      <c r="BJ238" s="14" t="s">
        <v>161</v>
      </c>
      <c r="BK238" s="148">
        <f>ROUND(I238*H238,3)</f>
        <v>0</v>
      </c>
      <c r="BL238" s="14" t="s">
        <v>160</v>
      </c>
      <c r="BM238" s="146" t="s">
        <v>441</v>
      </c>
    </row>
    <row r="239" spans="1:65" s="2" customFormat="1" ht="24.25" customHeight="1">
      <c r="A239" s="29"/>
      <c r="B239" s="134"/>
      <c r="C239" s="135" t="s">
        <v>444</v>
      </c>
      <c r="D239" s="135" t="s">
        <v>156</v>
      </c>
      <c r="E239" s="136" t="s">
        <v>445</v>
      </c>
      <c r="F239" s="137" t="s">
        <v>446</v>
      </c>
      <c r="G239" s="138" t="s">
        <v>376</v>
      </c>
      <c r="H239" s="140"/>
      <c r="I239" s="140"/>
      <c r="J239" s="139">
        <f>ROUND(I239*H239,3)</f>
        <v>0</v>
      </c>
      <c r="K239" s="141"/>
      <c r="L239" s="30"/>
      <c r="M239" s="142" t="s">
        <v>1</v>
      </c>
      <c r="N239" s="143" t="s">
        <v>41</v>
      </c>
      <c r="O239" s="55"/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4">
        <f>S239*H239</f>
        <v>0</v>
      </c>
      <c r="U239" s="145" t="s">
        <v>1</v>
      </c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46" t="s">
        <v>160</v>
      </c>
      <c r="AT239" s="146" t="s">
        <v>156</v>
      </c>
      <c r="AU239" s="146" t="s">
        <v>83</v>
      </c>
      <c r="AY239" s="14" t="s">
        <v>155</v>
      </c>
      <c r="BE239" s="147">
        <f>IF(N239="základná",J239,0)</f>
        <v>0</v>
      </c>
      <c r="BF239" s="147">
        <f>IF(N239="znížená",J239,0)</f>
        <v>0</v>
      </c>
      <c r="BG239" s="147">
        <f>IF(N239="zákl. prenesená",J239,0)</f>
        <v>0</v>
      </c>
      <c r="BH239" s="147">
        <f>IF(N239="zníž. prenesená",J239,0)</f>
        <v>0</v>
      </c>
      <c r="BI239" s="147">
        <f>IF(N239="nulová",J239,0)</f>
        <v>0</v>
      </c>
      <c r="BJ239" s="14" t="s">
        <v>161</v>
      </c>
      <c r="BK239" s="148">
        <f>ROUND(I239*H239,3)</f>
        <v>0</v>
      </c>
      <c r="BL239" s="14" t="s">
        <v>160</v>
      </c>
      <c r="BM239" s="146" t="s">
        <v>444</v>
      </c>
    </row>
    <row r="240" spans="1:65" s="11" customFormat="1" ht="25.95" customHeight="1">
      <c r="B240" s="123"/>
      <c r="D240" s="124" t="s">
        <v>74</v>
      </c>
      <c r="E240" s="125" t="s">
        <v>447</v>
      </c>
      <c r="F240" s="125" t="s">
        <v>448</v>
      </c>
      <c r="I240" s="126"/>
      <c r="J240" s="127">
        <f>BK240</f>
        <v>0</v>
      </c>
      <c r="L240" s="123"/>
      <c r="M240" s="128"/>
      <c r="N240" s="129"/>
      <c r="O240" s="129"/>
      <c r="P240" s="130">
        <f>SUM(P241:P242)</f>
        <v>0</v>
      </c>
      <c r="Q240" s="129"/>
      <c r="R240" s="130">
        <f>SUM(R241:R242)</f>
        <v>0</v>
      </c>
      <c r="S240" s="129"/>
      <c r="T240" s="130">
        <f>SUM(T241:T242)</f>
        <v>0</v>
      </c>
      <c r="U240" s="131"/>
      <c r="AR240" s="124" t="s">
        <v>83</v>
      </c>
      <c r="AT240" s="132" t="s">
        <v>74</v>
      </c>
      <c r="AU240" s="132" t="s">
        <v>75</v>
      </c>
      <c r="AY240" s="124" t="s">
        <v>155</v>
      </c>
      <c r="BK240" s="133">
        <f>SUM(BK241:BK242)</f>
        <v>0</v>
      </c>
    </row>
    <row r="241" spans="1:65" s="2" customFormat="1" ht="14.5" customHeight="1">
      <c r="A241" s="29"/>
      <c r="B241" s="134"/>
      <c r="C241" s="135" t="s">
        <v>449</v>
      </c>
      <c r="D241" s="135" t="s">
        <v>156</v>
      </c>
      <c r="E241" s="136" t="s">
        <v>450</v>
      </c>
      <c r="F241" s="137" t="s">
        <v>451</v>
      </c>
      <c r="G241" s="138" t="s">
        <v>173</v>
      </c>
      <c r="H241" s="139">
        <v>468.18</v>
      </c>
      <c r="I241" s="140"/>
      <c r="J241" s="139">
        <f>ROUND(I241*H241,3)</f>
        <v>0</v>
      </c>
      <c r="K241" s="141"/>
      <c r="L241" s="30"/>
      <c r="M241" s="142" t="s">
        <v>1</v>
      </c>
      <c r="N241" s="143" t="s">
        <v>41</v>
      </c>
      <c r="O241" s="55"/>
      <c r="P241" s="144">
        <f>O241*H241</f>
        <v>0</v>
      </c>
      <c r="Q241" s="144">
        <v>0</v>
      </c>
      <c r="R241" s="144">
        <f>Q241*H241</f>
        <v>0</v>
      </c>
      <c r="S241" s="144">
        <v>0</v>
      </c>
      <c r="T241" s="144">
        <f>S241*H241</f>
        <v>0</v>
      </c>
      <c r="U241" s="145" t="s">
        <v>1</v>
      </c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46" t="s">
        <v>160</v>
      </c>
      <c r="AT241" s="146" t="s">
        <v>156</v>
      </c>
      <c r="AU241" s="146" t="s">
        <v>83</v>
      </c>
      <c r="AY241" s="14" t="s">
        <v>155</v>
      </c>
      <c r="BE241" s="147">
        <f>IF(N241="základná",J241,0)</f>
        <v>0</v>
      </c>
      <c r="BF241" s="147">
        <f>IF(N241="znížená",J241,0)</f>
        <v>0</v>
      </c>
      <c r="BG241" s="147">
        <f>IF(N241="zákl. prenesená",J241,0)</f>
        <v>0</v>
      </c>
      <c r="BH241" s="147">
        <f>IF(N241="zníž. prenesená",J241,0)</f>
        <v>0</v>
      </c>
      <c r="BI241" s="147">
        <f>IF(N241="nulová",J241,0)</f>
        <v>0</v>
      </c>
      <c r="BJ241" s="14" t="s">
        <v>161</v>
      </c>
      <c r="BK241" s="148">
        <f>ROUND(I241*H241,3)</f>
        <v>0</v>
      </c>
      <c r="BL241" s="14" t="s">
        <v>160</v>
      </c>
      <c r="BM241" s="146" t="s">
        <v>449</v>
      </c>
    </row>
    <row r="242" spans="1:65" s="2" customFormat="1" ht="24.25" customHeight="1">
      <c r="A242" s="29"/>
      <c r="B242" s="134"/>
      <c r="C242" s="135" t="s">
        <v>452</v>
      </c>
      <c r="D242" s="135" t="s">
        <v>156</v>
      </c>
      <c r="E242" s="136" t="s">
        <v>453</v>
      </c>
      <c r="F242" s="137" t="s">
        <v>454</v>
      </c>
      <c r="G242" s="138" t="s">
        <v>376</v>
      </c>
      <c r="H242" s="140"/>
      <c r="I242" s="140"/>
      <c r="J242" s="139">
        <f>ROUND(I242*H242,3)</f>
        <v>0</v>
      </c>
      <c r="K242" s="141"/>
      <c r="L242" s="30"/>
      <c r="M242" s="142" t="s">
        <v>1</v>
      </c>
      <c r="N242" s="143" t="s">
        <v>41</v>
      </c>
      <c r="O242" s="55"/>
      <c r="P242" s="144">
        <f>O242*H242</f>
        <v>0</v>
      </c>
      <c r="Q242" s="144">
        <v>0</v>
      </c>
      <c r="R242" s="144">
        <f>Q242*H242</f>
        <v>0</v>
      </c>
      <c r="S242" s="144">
        <v>0</v>
      </c>
      <c r="T242" s="144">
        <f>S242*H242</f>
        <v>0</v>
      </c>
      <c r="U242" s="145" t="s">
        <v>1</v>
      </c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46" t="s">
        <v>160</v>
      </c>
      <c r="AT242" s="146" t="s">
        <v>156</v>
      </c>
      <c r="AU242" s="146" t="s">
        <v>83</v>
      </c>
      <c r="AY242" s="14" t="s">
        <v>155</v>
      </c>
      <c r="BE242" s="147">
        <f>IF(N242="základná",J242,0)</f>
        <v>0</v>
      </c>
      <c r="BF242" s="147">
        <f>IF(N242="znížená",J242,0)</f>
        <v>0</v>
      </c>
      <c r="BG242" s="147">
        <f>IF(N242="zákl. prenesená",J242,0)</f>
        <v>0</v>
      </c>
      <c r="BH242" s="147">
        <f>IF(N242="zníž. prenesená",J242,0)</f>
        <v>0</v>
      </c>
      <c r="BI242" s="147">
        <f>IF(N242="nulová",J242,0)</f>
        <v>0</v>
      </c>
      <c r="BJ242" s="14" t="s">
        <v>161</v>
      </c>
      <c r="BK242" s="148">
        <f>ROUND(I242*H242,3)</f>
        <v>0</v>
      </c>
      <c r="BL242" s="14" t="s">
        <v>160</v>
      </c>
      <c r="BM242" s="146" t="s">
        <v>452</v>
      </c>
    </row>
    <row r="243" spans="1:65" s="11" customFormat="1" ht="25.95" customHeight="1">
      <c r="B243" s="123"/>
      <c r="D243" s="124" t="s">
        <v>74</v>
      </c>
      <c r="E243" s="125" t="s">
        <v>455</v>
      </c>
      <c r="F243" s="125" t="s">
        <v>456</v>
      </c>
      <c r="I243" s="126"/>
      <c r="J243" s="127">
        <f>BK243</f>
        <v>0</v>
      </c>
      <c r="L243" s="123"/>
      <c r="M243" s="128"/>
      <c r="N243" s="129"/>
      <c r="O243" s="129"/>
      <c r="P243" s="130">
        <f>SUM(P244:P268)</f>
        <v>0</v>
      </c>
      <c r="Q243" s="129"/>
      <c r="R243" s="130">
        <f>SUM(R244:R268)</f>
        <v>0.03</v>
      </c>
      <c r="S243" s="129"/>
      <c r="T243" s="130">
        <f>SUM(T244:T268)</f>
        <v>0</v>
      </c>
      <c r="U243" s="131"/>
      <c r="AR243" s="124" t="s">
        <v>83</v>
      </c>
      <c r="AT243" s="132" t="s">
        <v>74</v>
      </c>
      <c r="AU243" s="132" t="s">
        <v>75</v>
      </c>
      <c r="AY243" s="124" t="s">
        <v>155</v>
      </c>
      <c r="BK243" s="133">
        <f>SUM(BK244:BK268)</f>
        <v>0</v>
      </c>
    </row>
    <row r="244" spans="1:65" s="2" customFormat="1" ht="24.25" customHeight="1">
      <c r="A244" s="29"/>
      <c r="B244" s="134"/>
      <c r="C244" s="135" t="s">
        <v>457</v>
      </c>
      <c r="D244" s="135" t="s">
        <v>156</v>
      </c>
      <c r="E244" s="136" t="s">
        <v>458</v>
      </c>
      <c r="F244" s="137" t="s">
        <v>459</v>
      </c>
      <c r="G244" s="138" t="s">
        <v>317</v>
      </c>
      <c r="H244" s="139">
        <v>149.80000000000001</v>
      </c>
      <c r="I244" s="140"/>
      <c r="J244" s="139">
        <f t="shared" ref="J244:J268" si="70">ROUND(I244*H244,3)</f>
        <v>0</v>
      </c>
      <c r="K244" s="141"/>
      <c r="L244" s="30"/>
      <c r="M244" s="142" t="s">
        <v>1</v>
      </c>
      <c r="N244" s="143" t="s">
        <v>41</v>
      </c>
      <c r="O244" s="55"/>
      <c r="P244" s="144">
        <f t="shared" ref="P244:P268" si="71">O244*H244</f>
        <v>0</v>
      </c>
      <c r="Q244" s="144">
        <v>0</v>
      </c>
      <c r="R244" s="144">
        <f t="shared" ref="R244:R268" si="72">Q244*H244</f>
        <v>0</v>
      </c>
      <c r="S244" s="144">
        <v>0</v>
      </c>
      <c r="T244" s="144">
        <f t="shared" ref="T244:T268" si="73">S244*H244</f>
        <v>0</v>
      </c>
      <c r="U244" s="145" t="s">
        <v>1</v>
      </c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46" t="s">
        <v>160</v>
      </c>
      <c r="AT244" s="146" t="s">
        <v>156</v>
      </c>
      <c r="AU244" s="146" t="s">
        <v>83</v>
      </c>
      <c r="AY244" s="14" t="s">
        <v>155</v>
      </c>
      <c r="BE244" s="147">
        <f t="shared" ref="BE244:BE268" si="74">IF(N244="základná",J244,0)</f>
        <v>0</v>
      </c>
      <c r="BF244" s="147">
        <f t="shared" ref="BF244:BF268" si="75">IF(N244="znížená",J244,0)</f>
        <v>0</v>
      </c>
      <c r="BG244" s="147">
        <f t="shared" ref="BG244:BG268" si="76">IF(N244="zákl. prenesená",J244,0)</f>
        <v>0</v>
      </c>
      <c r="BH244" s="147">
        <f t="shared" ref="BH244:BH268" si="77">IF(N244="zníž. prenesená",J244,0)</f>
        <v>0</v>
      </c>
      <c r="BI244" s="147">
        <f t="shared" ref="BI244:BI268" si="78">IF(N244="nulová",J244,0)</f>
        <v>0</v>
      </c>
      <c r="BJ244" s="14" t="s">
        <v>161</v>
      </c>
      <c r="BK244" s="148">
        <f t="shared" ref="BK244:BK268" si="79">ROUND(I244*H244,3)</f>
        <v>0</v>
      </c>
      <c r="BL244" s="14" t="s">
        <v>160</v>
      </c>
      <c r="BM244" s="146" t="s">
        <v>457</v>
      </c>
    </row>
    <row r="245" spans="1:65" s="2" customFormat="1" ht="24.25" customHeight="1">
      <c r="A245" s="29"/>
      <c r="B245" s="134"/>
      <c r="C245" s="149" t="s">
        <v>460</v>
      </c>
      <c r="D245" s="149" t="s">
        <v>239</v>
      </c>
      <c r="E245" s="150" t="s">
        <v>461</v>
      </c>
      <c r="F245" s="151" t="s">
        <v>462</v>
      </c>
      <c r="G245" s="152" t="s">
        <v>205</v>
      </c>
      <c r="H245" s="153">
        <v>2</v>
      </c>
      <c r="I245" s="154"/>
      <c r="J245" s="153">
        <f t="shared" si="70"/>
        <v>0</v>
      </c>
      <c r="K245" s="155"/>
      <c r="L245" s="156"/>
      <c r="M245" s="157" t="s">
        <v>1</v>
      </c>
      <c r="N245" s="158" t="s">
        <v>41</v>
      </c>
      <c r="O245" s="55"/>
      <c r="P245" s="144">
        <f t="shared" si="71"/>
        <v>0</v>
      </c>
      <c r="Q245" s="144">
        <v>0</v>
      </c>
      <c r="R245" s="144">
        <f t="shared" si="72"/>
        <v>0</v>
      </c>
      <c r="S245" s="144">
        <v>0</v>
      </c>
      <c r="T245" s="144">
        <f t="shared" si="73"/>
        <v>0</v>
      </c>
      <c r="U245" s="145" t="s">
        <v>1</v>
      </c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46" t="s">
        <v>242</v>
      </c>
      <c r="AT245" s="146" t="s">
        <v>239</v>
      </c>
      <c r="AU245" s="146" t="s">
        <v>83</v>
      </c>
      <c r="AY245" s="14" t="s">
        <v>155</v>
      </c>
      <c r="BE245" s="147">
        <f t="shared" si="74"/>
        <v>0</v>
      </c>
      <c r="BF245" s="147">
        <f t="shared" si="75"/>
        <v>0</v>
      </c>
      <c r="BG245" s="147">
        <f t="shared" si="76"/>
        <v>0</v>
      </c>
      <c r="BH245" s="147">
        <f t="shared" si="77"/>
        <v>0</v>
      </c>
      <c r="BI245" s="147">
        <f t="shared" si="78"/>
        <v>0</v>
      </c>
      <c r="BJ245" s="14" t="s">
        <v>161</v>
      </c>
      <c r="BK245" s="148">
        <f t="shared" si="79"/>
        <v>0</v>
      </c>
      <c r="BL245" s="14" t="s">
        <v>160</v>
      </c>
      <c r="BM245" s="146" t="s">
        <v>460</v>
      </c>
    </row>
    <row r="246" spans="1:65" s="2" customFormat="1" ht="24.25" customHeight="1">
      <c r="A246" s="29"/>
      <c r="B246" s="134"/>
      <c r="C246" s="149" t="s">
        <v>463</v>
      </c>
      <c r="D246" s="149" t="s">
        <v>239</v>
      </c>
      <c r="E246" s="150" t="s">
        <v>464</v>
      </c>
      <c r="F246" s="151" t="s">
        <v>465</v>
      </c>
      <c r="G246" s="152" t="s">
        <v>205</v>
      </c>
      <c r="H246" s="153">
        <v>4</v>
      </c>
      <c r="I246" s="154"/>
      <c r="J246" s="153">
        <f t="shared" si="70"/>
        <v>0</v>
      </c>
      <c r="K246" s="155"/>
      <c r="L246" s="156"/>
      <c r="M246" s="157" t="s">
        <v>1</v>
      </c>
      <c r="N246" s="158" t="s">
        <v>41</v>
      </c>
      <c r="O246" s="55"/>
      <c r="P246" s="144">
        <f t="shared" si="71"/>
        <v>0</v>
      </c>
      <c r="Q246" s="144">
        <v>0</v>
      </c>
      <c r="R246" s="144">
        <f t="shared" si="72"/>
        <v>0</v>
      </c>
      <c r="S246" s="144">
        <v>0</v>
      </c>
      <c r="T246" s="144">
        <f t="shared" si="73"/>
        <v>0</v>
      </c>
      <c r="U246" s="145" t="s">
        <v>1</v>
      </c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46" t="s">
        <v>242</v>
      </c>
      <c r="AT246" s="146" t="s">
        <v>239</v>
      </c>
      <c r="AU246" s="146" t="s">
        <v>83</v>
      </c>
      <c r="AY246" s="14" t="s">
        <v>155</v>
      </c>
      <c r="BE246" s="147">
        <f t="shared" si="74"/>
        <v>0</v>
      </c>
      <c r="BF246" s="147">
        <f t="shared" si="75"/>
        <v>0</v>
      </c>
      <c r="BG246" s="147">
        <f t="shared" si="76"/>
        <v>0</v>
      </c>
      <c r="BH246" s="147">
        <f t="shared" si="77"/>
        <v>0</v>
      </c>
      <c r="BI246" s="147">
        <f t="shared" si="78"/>
        <v>0</v>
      </c>
      <c r="BJ246" s="14" t="s">
        <v>161</v>
      </c>
      <c r="BK246" s="148">
        <f t="shared" si="79"/>
        <v>0</v>
      </c>
      <c r="BL246" s="14" t="s">
        <v>160</v>
      </c>
      <c r="BM246" s="146" t="s">
        <v>463</v>
      </c>
    </row>
    <row r="247" spans="1:65" s="2" customFormat="1" ht="24.25" customHeight="1">
      <c r="A247" s="29"/>
      <c r="B247" s="134"/>
      <c r="C247" s="149" t="s">
        <v>466</v>
      </c>
      <c r="D247" s="149" t="s">
        <v>239</v>
      </c>
      <c r="E247" s="150" t="s">
        <v>467</v>
      </c>
      <c r="F247" s="151" t="s">
        <v>468</v>
      </c>
      <c r="G247" s="152" t="s">
        <v>205</v>
      </c>
      <c r="H247" s="153">
        <v>4</v>
      </c>
      <c r="I247" s="154"/>
      <c r="J247" s="153">
        <f t="shared" si="70"/>
        <v>0</v>
      </c>
      <c r="K247" s="155"/>
      <c r="L247" s="156"/>
      <c r="M247" s="157" t="s">
        <v>1</v>
      </c>
      <c r="N247" s="158" t="s">
        <v>41</v>
      </c>
      <c r="O247" s="55"/>
      <c r="P247" s="144">
        <f t="shared" si="71"/>
        <v>0</v>
      </c>
      <c r="Q247" s="144">
        <v>0</v>
      </c>
      <c r="R247" s="144">
        <f t="shared" si="72"/>
        <v>0</v>
      </c>
      <c r="S247" s="144">
        <v>0</v>
      </c>
      <c r="T247" s="144">
        <f t="shared" si="73"/>
        <v>0</v>
      </c>
      <c r="U247" s="145" t="s">
        <v>1</v>
      </c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46" t="s">
        <v>242</v>
      </c>
      <c r="AT247" s="146" t="s">
        <v>239</v>
      </c>
      <c r="AU247" s="146" t="s">
        <v>83</v>
      </c>
      <c r="AY247" s="14" t="s">
        <v>155</v>
      </c>
      <c r="BE247" s="147">
        <f t="shared" si="74"/>
        <v>0</v>
      </c>
      <c r="BF247" s="147">
        <f t="shared" si="75"/>
        <v>0</v>
      </c>
      <c r="BG247" s="147">
        <f t="shared" si="76"/>
        <v>0</v>
      </c>
      <c r="BH247" s="147">
        <f t="shared" si="77"/>
        <v>0</v>
      </c>
      <c r="BI247" s="147">
        <f t="shared" si="78"/>
        <v>0</v>
      </c>
      <c r="BJ247" s="14" t="s">
        <v>161</v>
      </c>
      <c r="BK247" s="148">
        <f t="shared" si="79"/>
        <v>0</v>
      </c>
      <c r="BL247" s="14" t="s">
        <v>160</v>
      </c>
      <c r="BM247" s="146" t="s">
        <v>466</v>
      </c>
    </row>
    <row r="248" spans="1:65" s="2" customFormat="1" ht="24.25" customHeight="1">
      <c r="A248" s="29"/>
      <c r="B248" s="134"/>
      <c r="C248" s="149" t="s">
        <v>469</v>
      </c>
      <c r="D248" s="149" t="s">
        <v>239</v>
      </c>
      <c r="E248" s="150" t="s">
        <v>470</v>
      </c>
      <c r="F248" s="151" t="s">
        <v>471</v>
      </c>
      <c r="G248" s="152" t="s">
        <v>205</v>
      </c>
      <c r="H248" s="153">
        <v>8</v>
      </c>
      <c r="I248" s="154"/>
      <c r="J248" s="153">
        <f t="shared" si="70"/>
        <v>0</v>
      </c>
      <c r="K248" s="155"/>
      <c r="L248" s="156"/>
      <c r="M248" s="157" t="s">
        <v>1</v>
      </c>
      <c r="N248" s="158" t="s">
        <v>41</v>
      </c>
      <c r="O248" s="55"/>
      <c r="P248" s="144">
        <f t="shared" si="71"/>
        <v>0</v>
      </c>
      <c r="Q248" s="144">
        <v>0</v>
      </c>
      <c r="R248" s="144">
        <f t="shared" si="72"/>
        <v>0</v>
      </c>
      <c r="S248" s="144">
        <v>0</v>
      </c>
      <c r="T248" s="144">
        <f t="shared" si="73"/>
        <v>0</v>
      </c>
      <c r="U248" s="145" t="s">
        <v>1</v>
      </c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46" t="s">
        <v>242</v>
      </c>
      <c r="AT248" s="146" t="s">
        <v>239</v>
      </c>
      <c r="AU248" s="146" t="s">
        <v>83</v>
      </c>
      <c r="AY248" s="14" t="s">
        <v>155</v>
      </c>
      <c r="BE248" s="147">
        <f t="shared" si="74"/>
        <v>0</v>
      </c>
      <c r="BF248" s="147">
        <f t="shared" si="75"/>
        <v>0</v>
      </c>
      <c r="BG248" s="147">
        <f t="shared" si="76"/>
        <v>0</v>
      </c>
      <c r="BH248" s="147">
        <f t="shared" si="77"/>
        <v>0</v>
      </c>
      <c r="BI248" s="147">
        <f t="shared" si="78"/>
        <v>0</v>
      </c>
      <c r="BJ248" s="14" t="s">
        <v>161</v>
      </c>
      <c r="BK248" s="148">
        <f t="shared" si="79"/>
        <v>0</v>
      </c>
      <c r="BL248" s="14" t="s">
        <v>160</v>
      </c>
      <c r="BM248" s="146" t="s">
        <v>469</v>
      </c>
    </row>
    <row r="249" spans="1:65" s="2" customFormat="1" ht="24.25" customHeight="1">
      <c r="A249" s="29"/>
      <c r="B249" s="134"/>
      <c r="C249" s="149" t="s">
        <v>472</v>
      </c>
      <c r="D249" s="149" t="s">
        <v>239</v>
      </c>
      <c r="E249" s="150" t="s">
        <v>473</v>
      </c>
      <c r="F249" s="151" t="s">
        <v>474</v>
      </c>
      <c r="G249" s="152" t="s">
        <v>205</v>
      </c>
      <c r="H249" s="153">
        <v>5</v>
      </c>
      <c r="I249" s="154"/>
      <c r="J249" s="153">
        <f t="shared" si="70"/>
        <v>0</v>
      </c>
      <c r="K249" s="155"/>
      <c r="L249" s="156"/>
      <c r="M249" s="157" t="s">
        <v>1</v>
      </c>
      <c r="N249" s="158" t="s">
        <v>41</v>
      </c>
      <c r="O249" s="55"/>
      <c r="P249" s="144">
        <f t="shared" si="71"/>
        <v>0</v>
      </c>
      <c r="Q249" s="144">
        <v>0</v>
      </c>
      <c r="R249" s="144">
        <f t="shared" si="72"/>
        <v>0</v>
      </c>
      <c r="S249" s="144">
        <v>0</v>
      </c>
      <c r="T249" s="144">
        <f t="shared" si="73"/>
        <v>0</v>
      </c>
      <c r="U249" s="145" t="s">
        <v>1</v>
      </c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46" t="s">
        <v>242</v>
      </c>
      <c r="AT249" s="146" t="s">
        <v>239</v>
      </c>
      <c r="AU249" s="146" t="s">
        <v>83</v>
      </c>
      <c r="AY249" s="14" t="s">
        <v>155</v>
      </c>
      <c r="BE249" s="147">
        <f t="shared" si="74"/>
        <v>0</v>
      </c>
      <c r="BF249" s="147">
        <f t="shared" si="75"/>
        <v>0</v>
      </c>
      <c r="BG249" s="147">
        <f t="shared" si="76"/>
        <v>0</v>
      </c>
      <c r="BH249" s="147">
        <f t="shared" si="77"/>
        <v>0</v>
      </c>
      <c r="BI249" s="147">
        <f t="shared" si="78"/>
        <v>0</v>
      </c>
      <c r="BJ249" s="14" t="s">
        <v>161</v>
      </c>
      <c r="BK249" s="148">
        <f t="shared" si="79"/>
        <v>0</v>
      </c>
      <c r="BL249" s="14" t="s">
        <v>160</v>
      </c>
      <c r="BM249" s="146" t="s">
        <v>472</v>
      </c>
    </row>
    <row r="250" spans="1:65" s="2" customFormat="1" ht="24.25" customHeight="1">
      <c r="A250" s="29"/>
      <c r="B250" s="134"/>
      <c r="C250" s="135" t="s">
        <v>475</v>
      </c>
      <c r="D250" s="135" t="s">
        <v>156</v>
      </c>
      <c r="E250" s="136" t="s">
        <v>476</v>
      </c>
      <c r="F250" s="137" t="s">
        <v>477</v>
      </c>
      <c r="G250" s="138" t="s">
        <v>317</v>
      </c>
      <c r="H250" s="139">
        <v>10.1</v>
      </c>
      <c r="I250" s="140"/>
      <c r="J250" s="139">
        <f t="shared" si="70"/>
        <v>0</v>
      </c>
      <c r="K250" s="141"/>
      <c r="L250" s="30"/>
      <c r="M250" s="142" t="s">
        <v>1</v>
      </c>
      <c r="N250" s="143" t="s">
        <v>41</v>
      </c>
      <c r="O250" s="55"/>
      <c r="P250" s="144">
        <f t="shared" si="71"/>
        <v>0</v>
      </c>
      <c r="Q250" s="144">
        <v>0</v>
      </c>
      <c r="R250" s="144">
        <f t="shared" si="72"/>
        <v>0</v>
      </c>
      <c r="S250" s="144">
        <v>0</v>
      </c>
      <c r="T250" s="144">
        <f t="shared" si="73"/>
        <v>0</v>
      </c>
      <c r="U250" s="145" t="s">
        <v>1</v>
      </c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46" t="s">
        <v>160</v>
      </c>
      <c r="AT250" s="146" t="s">
        <v>156</v>
      </c>
      <c r="AU250" s="146" t="s">
        <v>83</v>
      </c>
      <c r="AY250" s="14" t="s">
        <v>155</v>
      </c>
      <c r="BE250" s="147">
        <f t="shared" si="74"/>
        <v>0</v>
      </c>
      <c r="BF250" s="147">
        <f t="shared" si="75"/>
        <v>0</v>
      </c>
      <c r="BG250" s="147">
        <f t="shared" si="76"/>
        <v>0</v>
      </c>
      <c r="BH250" s="147">
        <f t="shared" si="77"/>
        <v>0</v>
      </c>
      <c r="BI250" s="147">
        <f t="shared" si="78"/>
        <v>0</v>
      </c>
      <c r="BJ250" s="14" t="s">
        <v>161</v>
      </c>
      <c r="BK250" s="148">
        <f t="shared" si="79"/>
        <v>0</v>
      </c>
      <c r="BL250" s="14" t="s">
        <v>160</v>
      </c>
      <c r="BM250" s="146" t="s">
        <v>475</v>
      </c>
    </row>
    <row r="251" spans="1:65" s="2" customFormat="1" ht="37.950000000000003" customHeight="1">
      <c r="A251" s="29"/>
      <c r="B251" s="134"/>
      <c r="C251" s="149" t="s">
        <v>478</v>
      </c>
      <c r="D251" s="149" t="s">
        <v>239</v>
      </c>
      <c r="E251" s="150" t="s">
        <v>479</v>
      </c>
      <c r="F251" s="151" t="s">
        <v>480</v>
      </c>
      <c r="G251" s="152" t="s">
        <v>205</v>
      </c>
      <c r="H251" s="153">
        <v>1</v>
      </c>
      <c r="I251" s="154"/>
      <c r="J251" s="153">
        <f t="shared" si="70"/>
        <v>0</v>
      </c>
      <c r="K251" s="155"/>
      <c r="L251" s="156"/>
      <c r="M251" s="157" t="s">
        <v>1</v>
      </c>
      <c r="N251" s="158" t="s">
        <v>41</v>
      </c>
      <c r="O251" s="55"/>
      <c r="P251" s="144">
        <f t="shared" si="71"/>
        <v>0</v>
      </c>
      <c r="Q251" s="144">
        <v>0</v>
      </c>
      <c r="R251" s="144">
        <f t="shared" si="72"/>
        <v>0</v>
      </c>
      <c r="S251" s="144">
        <v>0</v>
      </c>
      <c r="T251" s="144">
        <f t="shared" si="73"/>
        <v>0</v>
      </c>
      <c r="U251" s="145" t="s">
        <v>1</v>
      </c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46" t="s">
        <v>242</v>
      </c>
      <c r="AT251" s="146" t="s">
        <v>239</v>
      </c>
      <c r="AU251" s="146" t="s">
        <v>83</v>
      </c>
      <c r="AY251" s="14" t="s">
        <v>155</v>
      </c>
      <c r="BE251" s="147">
        <f t="shared" si="74"/>
        <v>0</v>
      </c>
      <c r="BF251" s="147">
        <f t="shared" si="75"/>
        <v>0</v>
      </c>
      <c r="BG251" s="147">
        <f t="shared" si="76"/>
        <v>0</v>
      </c>
      <c r="BH251" s="147">
        <f t="shared" si="77"/>
        <v>0</v>
      </c>
      <c r="BI251" s="147">
        <f t="shared" si="78"/>
        <v>0</v>
      </c>
      <c r="BJ251" s="14" t="s">
        <v>161</v>
      </c>
      <c r="BK251" s="148">
        <f t="shared" si="79"/>
        <v>0</v>
      </c>
      <c r="BL251" s="14" t="s">
        <v>160</v>
      </c>
      <c r="BM251" s="146" t="s">
        <v>478</v>
      </c>
    </row>
    <row r="252" spans="1:65" s="2" customFormat="1" ht="24.25" customHeight="1">
      <c r="A252" s="29"/>
      <c r="B252" s="134"/>
      <c r="C252" s="135" t="s">
        <v>481</v>
      </c>
      <c r="D252" s="135" t="s">
        <v>156</v>
      </c>
      <c r="E252" s="136" t="s">
        <v>482</v>
      </c>
      <c r="F252" s="137" t="s">
        <v>483</v>
      </c>
      <c r="G252" s="138" t="s">
        <v>205</v>
      </c>
      <c r="H252" s="139">
        <v>16</v>
      </c>
      <c r="I252" s="140"/>
      <c r="J252" s="139">
        <f t="shared" si="70"/>
        <v>0</v>
      </c>
      <c r="K252" s="141"/>
      <c r="L252" s="30"/>
      <c r="M252" s="142" t="s">
        <v>1</v>
      </c>
      <c r="N252" s="143" t="s">
        <v>41</v>
      </c>
      <c r="O252" s="55"/>
      <c r="P252" s="144">
        <f t="shared" si="71"/>
        <v>0</v>
      </c>
      <c r="Q252" s="144">
        <v>0</v>
      </c>
      <c r="R252" s="144">
        <f t="shared" si="72"/>
        <v>0</v>
      </c>
      <c r="S252" s="144">
        <v>0</v>
      </c>
      <c r="T252" s="144">
        <f t="shared" si="73"/>
        <v>0</v>
      </c>
      <c r="U252" s="145" t="s">
        <v>1</v>
      </c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46" t="s">
        <v>160</v>
      </c>
      <c r="AT252" s="146" t="s">
        <v>156</v>
      </c>
      <c r="AU252" s="146" t="s">
        <v>83</v>
      </c>
      <c r="AY252" s="14" t="s">
        <v>155</v>
      </c>
      <c r="BE252" s="147">
        <f t="shared" si="74"/>
        <v>0</v>
      </c>
      <c r="BF252" s="147">
        <f t="shared" si="75"/>
        <v>0</v>
      </c>
      <c r="BG252" s="147">
        <f t="shared" si="76"/>
        <v>0</v>
      </c>
      <c r="BH252" s="147">
        <f t="shared" si="77"/>
        <v>0</v>
      </c>
      <c r="BI252" s="147">
        <f t="shared" si="78"/>
        <v>0</v>
      </c>
      <c r="BJ252" s="14" t="s">
        <v>161</v>
      </c>
      <c r="BK252" s="148">
        <f t="shared" si="79"/>
        <v>0</v>
      </c>
      <c r="BL252" s="14" t="s">
        <v>160</v>
      </c>
      <c r="BM252" s="146" t="s">
        <v>481</v>
      </c>
    </row>
    <row r="253" spans="1:65" s="2" customFormat="1" ht="24.25" customHeight="1">
      <c r="A253" s="29"/>
      <c r="B253" s="134"/>
      <c r="C253" s="149" t="s">
        <v>484</v>
      </c>
      <c r="D253" s="149" t="s">
        <v>239</v>
      </c>
      <c r="E253" s="150" t="s">
        <v>485</v>
      </c>
      <c r="F253" s="151" t="s">
        <v>486</v>
      </c>
      <c r="G253" s="152" t="s">
        <v>205</v>
      </c>
      <c r="H253" s="153">
        <v>12</v>
      </c>
      <c r="I253" s="154"/>
      <c r="J253" s="153">
        <f t="shared" si="70"/>
        <v>0</v>
      </c>
      <c r="K253" s="155"/>
      <c r="L253" s="156"/>
      <c r="M253" s="157" t="s">
        <v>1</v>
      </c>
      <c r="N253" s="158" t="s">
        <v>41</v>
      </c>
      <c r="O253" s="55"/>
      <c r="P253" s="144">
        <f t="shared" si="71"/>
        <v>0</v>
      </c>
      <c r="Q253" s="144">
        <v>0</v>
      </c>
      <c r="R253" s="144">
        <f t="shared" si="72"/>
        <v>0</v>
      </c>
      <c r="S253" s="144">
        <v>0</v>
      </c>
      <c r="T253" s="144">
        <f t="shared" si="73"/>
        <v>0</v>
      </c>
      <c r="U253" s="145" t="s">
        <v>1</v>
      </c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46" t="s">
        <v>242</v>
      </c>
      <c r="AT253" s="146" t="s">
        <v>239</v>
      </c>
      <c r="AU253" s="146" t="s">
        <v>83</v>
      </c>
      <c r="AY253" s="14" t="s">
        <v>155</v>
      </c>
      <c r="BE253" s="147">
        <f t="shared" si="74"/>
        <v>0</v>
      </c>
      <c r="BF253" s="147">
        <f t="shared" si="75"/>
        <v>0</v>
      </c>
      <c r="BG253" s="147">
        <f t="shared" si="76"/>
        <v>0</v>
      </c>
      <c r="BH253" s="147">
        <f t="shared" si="77"/>
        <v>0</v>
      </c>
      <c r="BI253" s="147">
        <f t="shared" si="78"/>
        <v>0</v>
      </c>
      <c r="BJ253" s="14" t="s">
        <v>161</v>
      </c>
      <c r="BK253" s="148">
        <f t="shared" si="79"/>
        <v>0</v>
      </c>
      <c r="BL253" s="14" t="s">
        <v>160</v>
      </c>
      <c r="BM253" s="146" t="s">
        <v>484</v>
      </c>
    </row>
    <row r="254" spans="1:65" s="2" customFormat="1" ht="24.25" customHeight="1">
      <c r="A254" s="29"/>
      <c r="B254" s="134"/>
      <c r="C254" s="149" t="s">
        <v>487</v>
      </c>
      <c r="D254" s="149" t="s">
        <v>239</v>
      </c>
      <c r="E254" s="150" t="s">
        <v>488</v>
      </c>
      <c r="F254" s="151" t="s">
        <v>489</v>
      </c>
      <c r="G254" s="152" t="s">
        <v>205</v>
      </c>
      <c r="H254" s="153">
        <v>4</v>
      </c>
      <c r="I254" s="154"/>
      <c r="J254" s="153">
        <f t="shared" si="70"/>
        <v>0</v>
      </c>
      <c r="K254" s="155"/>
      <c r="L254" s="156"/>
      <c r="M254" s="157" t="s">
        <v>1</v>
      </c>
      <c r="N254" s="158" t="s">
        <v>41</v>
      </c>
      <c r="O254" s="55"/>
      <c r="P254" s="144">
        <f t="shared" si="71"/>
        <v>0</v>
      </c>
      <c r="Q254" s="144">
        <v>0</v>
      </c>
      <c r="R254" s="144">
        <f t="shared" si="72"/>
        <v>0</v>
      </c>
      <c r="S254" s="144">
        <v>0</v>
      </c>
      <c r="T254" s="144">
        <f t="shared" si="73"/>
        <v>0</v>
      </c>
      <c r="U254" s="145" t="s">
        <v>1</v>
      </c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46" t="s">
        <v>242</v>
      </c>
      <c r="AT254" s="146" t="s">
        <v>239</v>
      </c>
      <c r="AU254" s="146" t="s">
        <v>83</v>
      </c>
      <c r="AY254" s="14" t="s">
        <v>155</v>
      </c>
      <c r="BE254" s="147">
        <f t="shared" si="74"/>
        <v>0</v>
      </c>
      <c r="BF254" s="147">
        <f t="shared" si="75"/>
        <v>0</v>
      </c>
      <c r="BG254" s="147">
        <f t="shared" si="76"/>
        <v>0</v>
      </c>
      <c r="BH254" s="147">
        <f t="shared" si="77"/>
        <v>0</v>
      </c>
      <c r="BI254" s="147">
        <f t="shared" si="78"/>
        <v>0</v>
      </c>
      <c r="BJ254" s="14" t="s">
        <v>161</v>
      </c>
      <c r="BK254" s="148">
        <f t="shared" si="79"/>
        <v>0</v>
      </c>
      <c r="BL254" s="14" t="s">
        <v>160</v>
      </c>
      <c r="BM254" s="146" t="s">
        <v>487</v>
      </c>
    </row>
    <row r="255" spans="1:65" s="2" customFormat="1" ht="24.25" customHeight="1">
      <c r="A255" s="29"/>
      <c r="B255" s="134"/>
      <c r="C255" s="149" t="s">
        <v>490</v>
      </c>
      <c r="D255" s="149" t="s">
        <v>239</v>
      </c>
      <c r="E255" s="150" t="s">
        <v>491</v>
      </c>
      <c r="F255" s="151" t="s">
        <v>492</v>
      </c>
      <c r="G255" s="152" t="s">
        <v>205</v>
      </c>
      <c r="H255" s="153">
        <v>16</v>
      </c>
      <c r="I255" s="154"/>
      <c r="J255" s="153">
        <f t="shared" si="70"/>
        <v>0</v>
      </c>
      <c r="K255" s="155"/>
      <c r="L255" s="156"/>
      <c r="M255" s="157" t="s">
        <v>1</v>
      </c>
      <c r="N255" s="158" t="s">
        <v>41</v>
      </c>
      <c r="O255" s="55"/>
      <c r="P255" s="144">
        <f t="shared" si="71"/>
        <v>0</v>
      </c>
      <c r="Q255" s="144">
        <v>0</v>
      </c>
      <c r="R255" s="144">
        <f t="shared" si="72"/>
        <v>0</v>
      </c>
      <c r="S255" s="144">
        <v>0</v>
      </c>
      <c r="T255" s="144">
        <f t="shared" si="73"/>
        <v>0</v>
      </c>
      <c r="U255" s="145" t="s">
        <v>1</v>
      </c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46" t="s">
        <v>242</v>
      </c>
      <c r="AT255" s="146" t="s">
        <v>239</v>
      </c>
      <c r="AU255" s="146" t="s">
        <v>83</v>
      </c>
      <c r="AY255" s="14" t="s">
        <v>155</v>
      </c>
      <c r="BE255" s="147">
        <f t="shared" si="74"/>
        <v>0</v>
      </c>
      <c r="BF255" s="147">
        <f t="shared" si="75"/>
        <v>0</v>
      </c>
      <c r="BG255" s="147">
        <f t="shared" si="76"/>
        <v>0</v>
      </c>
      <c r="BH255" s="147">
        <f t="shared" si="77"/>
        <v>0</v>
      </c>
      <c r="BI255" s="147">
        <f t="shared" si="78"/>
        <v>0</v>
      </c>
      <c r="BJ255" s="14" t="s">
        <v>161</v>
      </c>
      <c r="BK255" s="148">
        <f t="shared" si="79"/>
        <v>0</v>
      </c>
      <c r="BL255" s="14" t="s">
        <v>160</v>
      </c>
      <c r="BM255" s="146" t="s">
        <v>490</v>
      </c>
    </row>
    <row r="256" spans="1:65" s="2" customFormat="1" ht="24.25" customHeight="1">
      <c r="A256" s="29"/>
      <c r="B256" s="134"/>
      <c r="C256" s="135" t="s">
        <v>493</v>
      </c>
      <c r="D256" s="135" t="s">
        <v>156</v>
      </c>
      <c r="E256" s="136" t="s">
        <v>494</v>
      </c>
      <c r="F256" s="137" t="s">
        <v>495</v>
      </c>
      <c r="G256" s="138" t="s">
        <v>205</v>
      </c>
      <c r="H256" s="139">
        <v>11</v>
      </c>
      <c r="I256" s="140"/>
      <c r="J256" s="139">
        <f t="shared" si="70"/>
        <v>0</v>
      </c>
      <c r="K256" s="141"/>
      <c r="L256" s="30"/>
      <c r="M256" s="142" t="s">
        <v>1</v>
      </c>
      <c r="N256" s="143" t="s">
        <v>41</v>
      </c>
      <c r="O256" s="55"/>
      <c r="P256" s="144">
        <f t="shared" si="71"/>
        <v>0</v>
      </c>
      <c r="Q256" s="144">
        <v>0</v>
      </c>
      <c r="R256" s="144">
        <f t="shared" si="72"/>
        <v>0</v>
      </c>
      <c r="S256" s="144">
        <v>0</v>
      </c>
      <c r="T256" s="144">
        <f t="shared" si="73"/>
        <v>0</v>
      </c>
      <c r="U256" s="145" t="s">
        <v>1</v>
      </c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46" t="s">
        <v>160</v>
      </c>
      <c r="AT256" s="146" t="s">
        <v>156</v>
      </c>
      <c r="AU256" s="146" t="s">
        <v>83</v>
      </c>
      <c r="AY256" s="14" t="s">
        <v>155</v>
      </c>
      <c r="BE256" s="147">
        <f t="shared" si="74"/>
        <v>0</v>
      </c>
      <c r="BF256" s="147">
        <f t="shared" si="75"/>
        <v>0</v>
      </c>
      <c r="BG256" s="147">
        <f t="shared" si="76"/>
        <v>0</v>
      </c>
      <c r="BH256" s="147">
        <f t="shared" si="77"/>
        <v>0</v>
      </c>
      <c r="BI256" s="147">
        <f t="shared" si="78"/>
        <v>0</v>
      </c>
      <c r="BJ256" s="14" t="s">
        <v>161</v>
      </c>
      <c r="BK256" s="148">
        <f t="shared" si="79"/>
        <v>0</v>
      </c>
      <c r="BL256" s="14" t="s">
        <v>160</v>
      </c>
      <c r="BM256" s="146" t="s">
        <v>493</v>
      </c>
    </row>
    <row r="257" spans="1:65" s="2" customFormat="1" ht="24.25" customHeight="1">
      <c r="A257" s="29"/>
      <c r="B257" s="134"/>
      <c r="C257" s="135" t="s">
        <v>496</v>
      </c>
      <c r="D257" s="135" t="s">
        <v>156</v>
      </c>
      <c r="E257" s="136" t="s">
        <v>497</v>
      </c>
      <c r="F257" s="137" t="s">
        <v>498</v>
      </c>
      <c r="G257" s="138" t="s">
        <v>205</v>
      </c>
      <c r="H257" s="139">
        <v>8</v>
      </c>
      <c r="I257" s="140"/>
      <c r="J257" s="139">
        <f t="shared" si="70"/>
        <v>0</v>
      </c>
      <c r="K257" s="141"/>
      <c r="L257" s="30"/>
      <c r="M257" s="142" t="s">
        <v>1</v>
      </c>
      <c r="N257" s="143" t="s">
        <v>41</v>
      </c>
      <c r="O257" s="55"/>
      <c r="P257" s="144">
        <f t="shared" si="71"/>
        <v>0</v>
      </c>
      <c r="Q257" s="144">
        <v>0</v>
      </c>
      <c r="R257" s="144">
        <f t="shared" si="72"/>
        <v>0</v>
      </c>
      <c r="S257" s="144">
        <v>0</v>
      </c>
      <c r="T257" s="144">
        <f t="shared" si="73"/>
        <v>0</v>
      </c>
      <c r="U257" s="145" t="s">
        <v>1</v>
      </c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46" t="s">
        <v>160</v>
      </c>
      <c r="AT257" s="146" t="s">
        <v>156</v>
      </c>
      <c r="AU257" s="146" t="s">
        <v>83</v>
      </c>
      <c r="AY257" s="14" t="s">
        <v>155</v>
      </c>
      <c r="BE257" s="147">
        <f t="shared" si="74"/>
        <v>0</v>
      </c>
      <c r="BF257" s="147">
        <f t="shared" si="75"/>
        <v>0</v>
      </c>
      <c r="BG257" s="147">
        <f t="shared" si="76"/>
        <v>0</v>
      </c>
      <c r="BH257" s="147">
        <f t="shared" si="77"/>
        <v>0</v>
      </c>
      <c r="BI257" s="147">
        <f t="shared" si="78"/>
        <v>0</v>
      </c>
      <c r="BJ257" s="14" t="s">
        <v>161</v>
      </c>
      <c r="BK257" s="148">
        <f t="shared" si="79"/>
        <v>0</v>
      </c>
      <c r="BL257" s="14" t="s">
        <v>160</v>
      </c>
      <c r="BM257" s="146" t="s">
        <v>496</v>
      </c>
    </row>
    <row r="258" spans="1:65" s="2" customFormat="1" ht="24.25" customHeight="1">
      <c r="A258" s="29"/>
      <c r="B258" s="134"/>
      <c r="C258" s="135" t="s">
        <v>499</v>
      </c>
      <c r="D258" s="135" t="s">
        <v>156</v>
      </c>
      <c r="E258" s="136" t="s">
        <v>500</v>
      </c>
      <c r="F258" s="137" t="s">
        <v>501</v>
      </c>
      <c r="G258" s="138" t="s">
        <v>205</v>
      </c>
      <c r="H258" s="139">
        <v>4</v>
      </c>
      <c r="I258" s="140"/>
      <c r="J258" s="139">
        <f t="shared" si="70"/>
        <v>0</v>
      </c>
      <c r="K258" s="141"/>
      <c r="L258" s="30"/>
      <c r="M258" s="142" t="s">
        <v>1</v>
      </c>
      <c r="N258" s="143" t="s">
        <v>41</v>
      </c>
      <c r="O258" s="55"/>
      <c r="P258" s="144">
        <f t="shared" si="71"/>
        <v>0</v>
      </c>
      <c r="Q258" s="144">
        <v>0</v>
      </c>
      <c r="R258" s="144">
        <f t="shared" si="72"/>
        <v>0</v>
      </c>
      <c r="S258" s="144">
        <v>0</v>
      </c>
      <c r="T258" s="144">
        <f t="shared" si="73"/>
        <v>0</v>
      </c>
      <c r="U258" s="145" t="s">
        <v>1</v>
      </c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46" t="s">
        <v>160</v>
      </c>
      <c r="AT258" s="146" t="s">
        <v>156</v>
      </c>
      <c r="AU258" s="146" t="s">
        <v>83</v>
      </c>
      <c r="AY258" s="14" t="s">
        <v>155</v>
      </c>
      <c r="BE258" s="147">
        <f t="shared" si="74"/>
        <v>0</v>
      </c>
      <c r="BF258" s="147">
        <f t="shared" si="75"/>
        <v>0</v>
      </c>
      <c r="BG258" s="147">
        <f t="shared" si="76"/>
        <v>0</v>
      </c>
      <c r="BH258" s="147">
        <f t="shared" si="77"/>
        <v>0</v>
      </c>
      <c r="BI258" s="147">
        <f t="shared" si="78"/>
        <v>0</v>
      </c>
      <c r="BJ258" s="14" t="s">
        <v>161</v>
      </c>
      <c r="BK258" s="148">
        <f t="shared" si="79"/>
        <v>0</v>
      </c>
      <c r="BL258" s="14" t="s">
        <v>160</v>
      </c>
      <c r="BM258" s="146" t="s">
        <v>499</v>
      </c>
    </row>
    <row r="259" spans="1:65" s="2" customFormat="1" ht="24.25" customHeight="1">
      <c r="A259" s="29"/>
      <c r="B259" s="134"/>
      <c r="C259" s="149" t="s">
        <v>502</v>
      </c>
      <c r="D259" s="149" t="s">
        <v>239</v>
      </c>
      <c r="E259" s="150" t="s">
        <v>503</v>
      </c>
      <c r="F259" s="151" t="s">
        <v>504</v>
      </c>
      <c r="G259" s="152" t="s">
        <v>317</v>
      </c>
      <c r="H259" s="153">
        <v>28.9</v>
      </c>
      <c r="I259" s="154"/>
      <c r="J259" s="153">
        <f t="shared" si="70"/>
        <v>0</v>
      </c>
      <c r="K259" s="155"/>
      <c r="L259" s="156"/>
      <c r="M259" s="157" t="s">
        <v>1</v>
      </c>
      <c r="N259" s="158" t="s">
        <v>41</v>
      </c>
      <c r="O259" s="55"/>
      <c r="P259" s="144">
        <f t="shared" si="71"/>
        <v>0</v>
      </c>
      <c r="Q259" s="144">
        <v>0</v>
      </c>
      <c r="R259" s="144">
        <f t="shared" si="72"/>
        <v>0</v>
      </c>
      <c r="S259" s="144">
        <v>0</v>
      </c>
      <c r="T259" s="144">
        <f t="shared" si="73"/>
        <v>0</v>
      </c>
      <c r="U259" s="145" t="s">
        <v>1</v>
      </c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46" t="s">
        <v>242</v>
      </c>
      <c r="AT259" s="146" t="s">
        <v>239</v>
      </c>
      <c r="AU259" s="146" t="s">
        <v>83</v>
      </c>
      <c r="AY259" s="14" t="s">
        <v>155</v>
      </c>
      <c r="BE259" s="147">
        <f t="shared" si="74"/>
        <v>0</v>
      </c>
      <c r="BF259" s="147">
        <f t="shared" si="75"/>
        <v>0</v>
      </c>
      <c r="BG259" s="147">
        <f t="shared" si="76"/>
        <v>0</v>
      </c>
      <c r="BH259" s="147">
        <f t="shared" si="77"/>
        <v>0</v>
      </c>
      <c r="BI259" s="147">
        <f t="shared" si="78"/>
        <v>0</v>
      </c>
      <c r="BJ259" s="14" t="s">
        <v>161</v>
      </c>
      <c r="BK259" s="148">
        <f t="shared" si="79"/>
        <v>0</v>
      </c>
      <c r="BL259" s="14" t="s">
        <v>160</v>
      </c>
      <c r="BM259" s="146" t="s">
        <v>502</v>
      </c>
    </row>
    <row r="260" spans="1:65" s="2" customFormat="1" ht="24.25" customHeight="1">
      <c r="A260" s="29"/>
      <c r="B260" s="134"/>
      <c r="C260" s="149" t="s">
        <v>505</v>
      </c>
      <c r="D260" s="149" t="s">
        <v>239</v>
      </c>
      <c r="E260" s="150" t="s">
        <v>506</v>
      </c>
      <c r="F260" s="151" t="s">
        <v>507</v>
      </c>
      <c r="G260" s="152" t="s">
        <v>205</v>
      </c>
      <c r="H260" s="153">
        <v>23</v>
      </c>
      <c r="I260" s="154"/>
      <c r="J260" s="153">
        <f t="shared" si="70"/>
        <v>0</v>
      </c>
      <c r="K260" s="155"/>
      <c r="L260" s="156"/>
      <c r="M260" s="157" t="s">
        <v>1</v>
      </c>
      <c r="N260" s="158" t="s">
        <v>41</v>
      </c>
      <c r="O260" s="55"/>
      <c r="P260" s="144">
        <f t="shared" si="71"/>
        <v>0</v>
      </c>
      <c r="Q260" s="144">
        <v>0</v>
      </c>
      <c r="R260" s="144">
        <f t="shared" si="72"/>
        <v>0</v>
      </c>
      <c r="S260" s="144">
        <v>0</v>
      </c>
      <c r="T260" s="144">
        <f t="shared" si="73"/>
        <v>0</v>
      </c>
      <c r="U260" s="145" t="s">
        <v>1</v>
      </c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46" t="s">
        <v>242</v>
      </c>
      <c r="AT260" s="146" t="s">
        <v>239</v>
      </c>
      <c r="AU260" s="146" t="s">
        <v>83</v>
      </c>
      <c r="AY260" s="14" t="s">
        <v>155</v>
      </c>
      <c r="BE260" s="147">
        <f t="shared" si="74"/>
        <v>0</v>
      </c>
      <c r="BF260" s="147">
        <f t="shared" si="75"/>
        <v>0</v>
      </c>
      <c r="BG260" s="147">
        <f t="shared" si="76"/>
        <v>0</v>
      </c>
      <c r="BH260" s="147">
        <f t="shared" si="77"/>
        <v>0</v>
      </c>
      <c r="BI260" s="147">
        <f t="shared" si="78"/>
        <v>0</v>
      </c>
      <c r="BJ260" s="14" t="s">
        <v>161</v>
      </c>
      <c r="BK260" s="148">
        <f t="shared" si="79"/>
        <v>0</v>
      </c>
      <c r="BL260" s="14" t="s">
        <v>160</v>
      </c>
      <c r="BM260" s="146" t="s">
        <v>505</v>
      </c>
    </row>
    <row r="261" spans="1:65" s="2" customFormat="1" ht="14.5" customHeight="1">
      <c r="A261" s="29"/>
      <c r="B261" s="134"/>
      <c r="C261" s="135" t="s">
        <v>508</v>
      </c>
      <c r="D261" s="135" t="s">
        <v>156</v>
      </c>
      <c r="E261" s="136" t="s">
        <v>509</v>
      </c>
      <c r="F261" s="137" t="s">
        <v>510</v>
      </c>
      <c r="G261" s="138" t="s">
        <v>205</v>
      </c>
      <c r="H261" s="139">
        <v>16</v>
      </c>
      <c r="I261" s="140"/>
      <c r="J261" s="139">
        <f t="shared" si="70"/>
        <v>0</v>
      </c>
      <c r="K261" s="141"/>
      <c r="L261" s="30"/>
      <c r="M261" s="142" t="s">
        <v>1</v>
      </c>
      <c r="N261" s="143" t="s">
        <v>41</v>
      </c>
      <c r="O261" s="55"/>
      <c r="P261" s="144">
        <f t="shared" si="71"/>
        <v>0</v>
      </c>
      <c r="Q261" s="144">
        <v>0</v>
      </c>
      <c r="R261" s="144">
        <f t="shared" si="72"/>
        <v>0</v>
      </c>
      <c r="S261" s="144">
        <v>0</v>
      </c>
      <c r="T261" s="144">
        <f t="shared" si="73"/>
        <v>0</v>
      </c>
      <c r="U261" s="145" t="s">
        <v>1</v>
      </c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46" t="s">
        <v>160</v>
      </c>
      <c r="AT261" s="146" t="s">
        <v>156</v>
      </c>
      <c r="AU261" s="146" t="s">
        <v>83</v>
      </c>
      <c r="AY261" s="14" t="s">
        <v>155</v>
      </c>
      <c r="BE261" s="147">
        <f t="shared" si="74"/>
        <v>0</v>
      </c>
      <c r="BF261" s="147">
        <f t="shared" si="75"/>
        <v>0</v>
      </c>
      <c r="BG261" s="147">
        <f t="shared" si="76"/>
        <v>0</v>
      </c>
      <c r="BH261" s="147">
        <f t="shared" si="77"/>
        <v>0</v>
      </c>
      <c r="BI261" s="147">
        <f t="shared" si="78"/>
        <v>0</v>
      </c>
      <c r="BJ261" s="14" t="s">
        <v>161</v>
      </c>
      <c r="BK261" s="148">
        <f t="shared" si="79"/>
        <v>0</v>
      </c>
      <c r="BL261" s="14" t="s">
        <v>160</v>
      </c>
      <c r="BM261" s="146" t="s">
        <v>508</v>
      </c>
    </row>
    <row r="262" spans="1:65" s="2" customFormat="1" ht="37.950000000000003" customHeight="1">
      <c r="A262" s="29"/>
      <c r="B262" s="134"/>
      <c r="C262" s="149" t="s">
        <v>511</v>
      </c>
      <c r="D262" s="149" t="s">
        <v>239</v>
      </c>
      <c r="E262" s="150" t="s">
        <v>512</v>
      </c>
      <c r="F262" s="151" t="s">
        <v>513</v>
      </c>
      <c r="G262" s="152" t="s">
        <v>205</v>
      </c>
      <c r="H262" s="153">
        <v>4</v>
      </c>
      <c r="I262" s="154"/>
      <c r="J262" s="153">
        <f t="shared" si="70"/>
        <v>0</v>
      </c>
      <c r="K262" s="155"/>
      <c r="L262" s="156"/>
      <c r="M262" s="157" t="s">
        <v>1</v>
      </c>
      <c r="N262" s="158" t="s">
        <v>41</v>
      </c>
      <c r="O262" s="55"/>
      <c r="P262" s="144">
        <f t="shared" si="71"/>
        <v>0</v>
      </c>
      <c r="Q262" s="144">
        <v>0</v>
      </c>
      <c r="R262" s="144">
        <f t="shared" si="72"/>
        <v>0</v>
      </c>
      <c r="S262" s="144">
        <v>0</v>
      </c>
      <c r="T262" s="144">
        <f t="shared" si="73"/>
        <v>0</v>
      </c>
      <c r="U262" s="145" t="s">
        <v>1</v>
      </c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46" t="s">
        <v>242</v>
      </c>
      <c r="AT262" s="146" t="s">
        <v>239</v>
      </c>
      <c r="AU262" s="146" t="s">
        <v>83</v>
      </c>
      <c r="AY262" s="14" t="s">
        <v>155</v>
      </c>
      <c r="BE262" s="147">
        <f t="shared" si="74"/>
        <v>0</v>
      </c>
      <c r="BF262" s="147">
        <f t="shared" si="75"/>
        <v>0</v>
      </c>
      <c r="BG262" s="147">
        <f t="shared" si="76"/>
        <v>0</v>
      </c>
      <c r="BH262" s="147">
        <f t="shared" si="77"/>
        <v>0</v>
      </c>
      <c r="BI262" s="147">
        <f t="shared" si="78"/>
        <v>0</v>
      </c>
      <c r="BJ262" s="14" t="s">
        <v>161</v>
      </c>
      <c r="BK262" s="148">
        <f t="shared" si="79"/>
        <v>0</v>
      </c>
      <c r="BL262" s="14" t="s">
        <v>160</v>
      </c>
      <c r="BM262" s="146" t="s">
        <v>511</v>
      </c>
    </row>
    <row r="263" spans="1:65" s="2" customFormat="1" ht="37.950000000000003" customHeight="1">
      <c r="A263" s="29"/>
      <c r="B263" s="134"/>
      <c r="C263" s="149" t="s">
        <v>514</v>
      </c>
      <c r="D263" s="149" t="s">
        <v>239</v>
      </c>
      <c r="E263" s="150" t="s">
        <v>515</v>
      </c>
      <c r="F263" s="151" t="s">
        <v>516</v>
      </c>
      <c r="G263" s="152" t="s">
        <v>205</v>
      </c>
      <c r="H263" s="153">
        <v>12</v>
      </c>
      <c r="I263" s="154"/>
      <c r="J263" s="153">
        <f t="shared" si="70"/>
        <v>0</v>
      </c>
      <c r="K263" s="155"/>
      <c r="L263" s="156"/>
      <c r="M263" s="157" t="s">
        <v>1</v>
      </c>
      <c r="N263" s="158" t="s">
        <v>41</v>
      </c>
      <c r="O263" s="55"/>
      <c r="P263" s="144">
        <f t="shared" si="71"/>
        <v>0</v>
      </c>
      <c r="Q263" s="144">
        <v>0</v>
      </c>
      <c r="R263" s="144">
        <f t="shared" si="72"/>
        <v>0</v>
      </c>
      <c r="S263" s="144">
        <v>0</v>
      </c>
      <c r="T263" s="144">
        <f t="shared" si="73"/>
        <v>0</v>
      </c>
      <c r="U263" s="145" t="s">
        <v>1</v>
      </c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46" t="s">
        <v>242</v>
      </c>
      <c r="AT263" s="146" t="s">
        <v>239</v>
      </c>
      <c r="AU263" s="146" t="s">
        <v>83</v>
      </c>
      <c r="AY263" s="14" t="s">
        <v>155</v>
      </c>
      <c r="BE263" s="147">
        <f t="shared" si="74"/>
        <v>0</v>
      </c>
      <c r="BF263" s="147">
        <f t="shared" si="75"/>
        <v>0</v>
      </c>
      <c r="BG263" s="147">
        <f t="shared" si="76"/>
        <v>0</v>
      </c>
      <c r="BH263" s="147">
        <f t="shared" si="77"/>
        <v>0</v>
      </c>
      <c r="BI263" s="147">
        <f t="shared" si="78"/>
        <v>0</v>
      </c>
      <c r="BJ263" s="14" t="s">
        <v>161</v>
      </c>
      <c r="BK263" s="148">
        <f t="shared" si="79"/>
        <v>0</v>
      </c>
      <c r="BL263" s="14" t="s">
        <v>160</v>
      </c>
      <c r="BM263" s="146" t="s">
        <v>514</v>
      </c>
    </row>
    <row r="264" spans="1:65" s="2" customFormat="1" ht="14.5" customHeight="1">
      <c r="A264" s="29"/>
      <c r="B264" s="134"/>
      <c r="C264" s="135" t="s">
        <v>517</v>
      </c>
      <c r="D264" s="135" t="s">
        <v>156</v>
      </c>
      <c r="E264" s="136" t="s">
        <v>518</v>
      </c>
      <c r="F264" s="137" t="s">
        <v>519</v>
      </c>
      <c r="G264" s="138" t="s">
        <v>205</v>
      </c>
      <c r="H264" s="139">
        <v>4</v>
      </c>
      <c r="I264" s="140"/>
      <c r="J264" s="139">
        <f t="shared" si="70"/>
        <v>0</v>
      </c>
      <c r="K264" s="141"/>
      <c r="L264" s="30"/>
      <c r="M264" s="142" t="s">
        <v>1</v>
      </c>
      <c r="N264" s="143" t="s">
        <v>41</v>
      </c>
      <c r="O264" s="55"/>
      <c r="P264" s="144">
        <f t="shared" si="71"/>
        <v>0</v>
      </c>
      <c r="Q264" s="144">
        <v>0</v>
      </c>
      <c r="R264" s="144">
        <f t="shared" si="72"/>
        <v>0</v>
      </c>
      <c r="S264" s="144">
        <v>0</v>
      </c>
      <c r="T264" s="144">
        <f t="shared" si="73"/>
        <v>0</v>
      </c>
      <c r="U264" s="145" t="s">
        <v>1</v>
      </c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46" t="s">
        <v>160</v>
      </c>
      <c r="AT264" s="146" t="s">
        <v>156</v>
      </c>
      <c r="AU264" s="146" t="s">
        <v>83</v>
      </c>
      <c r="AY264" s="14" t="s">
        <v>155</v>
      </c>
      <c r="BE264" s="147">
        <f t="shared" si="74"/>
        <v>0</v>
      </c>
      <c r="BF264" s="147">
        <f t="shared" si="75"/>
        <v>0</v>
      </c>
      <c r="BG264" s="147">
        <f t="shared" si="76"/>
        <v>0</v>
      </c>
      <c r="BH264" s="147">
        <f t="shared" si="77"/>
        <v>0</v>
      </c>
      <c r="BI264" s="147">
        <f t="shared" si="78"/>
        <v>0</v>
      </c>
      <c r="BJ264" s="14" t="s">
        <v>161</v>
      </c>
      <c r="BK264" s="148">
        <f t="shared" si="79"/>
        <v>0</v>
      </c>
      <c r="BL264" s="14" t="s">
        <v>160</v>
      </c>
      <c r="BM264" s="146" t="s">
        <v>520</v>
      </c>
    </row>
    <row r="265" spans="1:65" s="2" customFormat="1" ht="14.5" customHeight="1">
      <c r="A265" s="29"/>
      <c r="B265" s="134"/>
      <c r="C265" s="149" t="s">
        <v>521</v>
      </c>
      <c r="D265" s="149" t="s">
        <v>239</v>
      </c>
      <c r="E265" s="150" t="s">
        <v>522</v>
      </c>
      <c r="F265" s="151" t="s">
        <v>523</v>
      </c>
      <c r="G265" s="152" t="s">
        <v>205</v>
      </c>
      <c r="H265" s="153">
        <v>4</v>
      </c>
      <c r="I265" s="154"/>
      <c r="J265" s="153">
        <f t="shared" si="70"/>
        <v>0</v>
      </c>
      <c r="K265" s="155"/>
      <c r="L265" s="156"/>
      <c r="M265" s="157" t="s">
        <v>1</v>
      </c>
      <c r="N265" s="158" t="s">
        <v>41</v>
      </c>
      <c r="O265" s="55"/>
      <c r="P265" s="144">
        <f t="shared" si="71"/>
        <v>0</v>
      </c>
      <c r="Q265" s="144">
        <v>2.5000000000000001E-3</v>
      </c>
      <c r="R265" s="144">
        <f t="shared" si="72"/>
        <v>0.01</v>
      </c>
      <c r="S265" s="144">
        <v>0</v>
      </c>
      <c r="T265" s="144">
        <f t="shared" si="73"/>
        <v>0</v>
      </c>
      <c r="U265" s="145" t="s">
        <v>1</v>
      </c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46" t="s">
        <v>242</v>
      </c>
      <c r="AT265" s="146" t="s">
        <v>239</v>
      </c>
      <c r="AU265" s="146" t="s">
        <v>83</v>
      </c>
      <c r="AY265" s="14" t="s">
        <v>155</v>
      </c>
      <c r="BE265" s="147">
        <f t="shared" si="74"/>
        <v>0</v>
      </c>
      <c r="BF265" s="147">
        <f t="shared" si="75"/>
        <v>0</v>
      </c>
      <c r="BG265" s="147">
        <f t="shared" si="76"/>
        <v>0</v>
      </c>
      <c r="BH265" s="147">
        <f t="shared" si="77"/>
        <v>0</v>
      </c>
      <c r="BI265" s="147">
        <f t="shared" si="78"/>
        <v>0</v>
      </c>
      <c r="BJ265" s="14" t="s">
        <v>161</v>
      </c>
      <c r="BK265" s="148">
        <f t="shared" si="79"/>
        <v>0</v>
      </c>
      <c r="BL265" s="14" t="s">
        <v>160</v>
      </c>
      <c r="BM265" s="146" t="s">
        <v>524</v>
      </c>
    </row>
    <row r="266" spans="1:65" s="2" customFormat="1" ht="14.5" customHeight="1">
      <c r="A266" s="29"/>
      <c r="B266" s="134"/>
      <c r="C266" s="149" t="s">
        <v>525</v>
      </c>
      <c r="D266" s="149" t="s">
        <v>239</v>
      </c>
      <c r="E266" s="150" t="s">
        <v>526</v>
      </c>
      <c r="F266" s="151" t="s">
        <v>527</v>
      </c>
      <c r="G266" s="152" t="s">
        <v>205</v>
      </c>
      <c r="H266" s="153">
        <v>4</v>
      </c>
      <c r="I266" s="154"/>
      <c r="J266" s="153">
        <f t="shared" si="70"/>
        <v>0</v>
      </c>
      <c r="K266" s="155"/>
      <c r="L266" s="156"/>
      <c r="M266" s="157" t="s">
        <v>1</v>
      </c>
      <c r="N266" s="158" t="s">
        <v>41</v>
      </c>
      <c r="O266" s="55"/>
      <c r="P266" s="144">
        <f t="shared" si="71"/>
        <v>0</v>
      </c>
      <c r="Q266" s="144">
        <v>2.5000000000000001E-3</v>
      </c>
      <c r="R266" s="144">
        <f t="shared" si="72"/>
        <v>0.01</v>
      </c>
      <c r="S266" s="144">
        <v>0</v>
      </c>
      <c r="T266" s="144">
        <f t="shared" si="73"/>
        <v>0</v>
      </c>
      <c r="U266" s="145" t="s">
        <v>1</v>
      </c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46" t="s">
        <v>242</v>
      </c>
      <c r="AT266" s="146" t="s">
        <v>239</v>
      </c>
      <c r="AU266" s="146" t="s">
        <v>83</v>
      </c>
      <c r="AY266" s="14" t="s">
        <v>155</v>
      </c>
      <c r="BE266" s="147">
        <f t="shared" si="74"/>
        <v>0</v>
      </c>
      <c r="BF266" s="147">
        <f t="shared" si="75"/>
        <v>0</v>
      </c>
      <c r="BG266" s="147">
        <f t="shared" si="76"/>
        <v>0</v>
      </c>
      <c r="BH266" s="147">
        <f t="shared" si="77"/>
        <v>0</v>
      </c>
      <c r="BI266" s="147">
        <f t="shared" si="78"/>
        <v>0</v>
      </c>
      <c r="BJ266" s="14" t="s">
        <v>161</v>
      </c>
      <c r="BK266" s="148">
        <f t="shared" si="79"/>
        <v>0</v>
      </c>
      <c r="BL266" s="14" t="s">
        <v>160</v>
      </c>
      <c r="BM266" s="146" t="s">
        <v>528</v>
      </c>
    </row>
    <row r="267" spans="1:65" s="2" customFormat="1" ht="14.5" customHeight="1">
      <c r="A267" s="29"/>
      <c r="B267" s="134"/>
      <c r="C267" s="149" t="s">
        <v>529</v>
      </c>
      <c r="D267" s="149" t="s">
        <v>239</v>
      </c>
      <c r="E267" s="150" t="s">
        <v>530</v>
      </c>
      <c r="F267" s="151" t="s">
        <v>531</v>
      </c>
      <c r="G267" s="152" t="s">
        <v>205</v>
      </c>
      <c r="H267" s="153">
        <v>4</v>
      </c>
      <c r="I267" s="154"/>
      <c r="J267" s="153">
        <f t="shared" si="70"/>
        <v>0</v>
      </c>
      <c r="K267" s="155"/>
      <c r="L267" s="156"/>
      <c r="M267" s="157" t="s">
        <v>1</v>
      </c>
      <c r="N267" s="158" t="s">
        <v>41</v>
      </c>
      <c r="O267" s="55"/>
      <c r="P267" s="144">
        <f t="shared" si="71"/>
        <v>0</v>
      </c>
      <c r="Q267" s="144">
        <v>2.5000000000000001E-3</v>
      </c>
      <c r="R267" s="144">
        <f t="shared" si="72"/>
        <v>0.01</v>
      </c>
      <c r="S267" s="144">
        <v>0</v>
      </c>
      <c r="T267" s="144">
        <f t="shared" si="73"/>
        <v>0</v>
      </c>
      <c r="U267" s="145" t="s">
        <v>1</v>
      </c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46" t="s">
        <v>242</v>
      </c>
      <c r="AT267" s="146" t="s">
        <v>239</v>
      </c>
      <c r="AU267" s="146" t="s">
        <v>83</v>
      </c>
      <c r="AY267" s="14" t="s">
        <v>155</v>
      </c>
      <c r="BE267" s="147">
        <f t="shared" si="74"/>
        <v>0</v>
      </c>
      <c r="BF267" s="147">
        <f t="shared" si="75"/>
        <v>0</v>
      </c>
      <c r="BG267" s="147">
        <f t="shared" si="76"/>
        <v>0</v>
      </c>
      <c r="BH267" s="147">
        <f t="shared" si="77"/>
        <v>0</v>
      </c>
      <c r="BI267" s="147">
        <f t="shared" si="78"/>
        <v>0</v>
      </c>
      <c r="BJ267" s="14" t="s">
        <v>161</v>
      </c>
      <c r="BK267" s="148">
        <f t="shared" si="79"/>
        <v>0</v>
      </c>
      <c r="BL267" s="14" t="s">
        <v>160</v>
      </c>
      <c r="BM267" s="146" t="s">
        <v>532</v>
      </c>
    </row>
    <row r="268" spans="1:65" s="2" customFormat="1" ht="24.25" customHeight="1">
      <c r="A268" s="29"/>
      <c r="B268" s="134"/>
      <c r="C268" s="135" t="s">
        <v>533</v>
      </c>
      <c r="D268" s="135" t="s">
        <v>156</v>
      </c>
      <c r="E268" s="136" t="s">
        <v>534</v>
      </c>
      <c r="F268" s="137" t="s">
        <v>535</v>
      </c>
      <c r="G268" s="138" t="s">
        <v>376</v>
      </c>
      <c r="H268" s="140"/>
      <c r="I268" s="140"/>
      <c r="J268" s="139">
        <f t="shared" si="70"/>
        <v>0</v>
      </c>
      <c r="K268" s="141"/>
      <c r="L268" s="30"/>
      <c r="M268" s="142" t="s">
        <v>1</v>
      </c>
      <c r="N268" s="143" t="s">
        <v>41</v>
      </c>
      <c r="O268" s="55"/>
      <c r="P268" s="144">
        <f t="shared" si="71"/>
        <v>0</v>
      </c>
      <c r="Q268" s="144">
        <v>0</v>
      </c>
      <c r="R268" s="144">
        <f t="shared" si="72"/>
        <v>0</v>
      </c>
      <c r="S268" s="144">
        <v>0</v>
      </c>
      <c r="T268" s="144">
        <f t="shared" si="73"/>
        <v>0</v>
      </c>
      <c r="U268" s="145" t="s">
        <v>1</v>
      </c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46" t="s">
        <v>160</v>
      </c>
      <c r="AT268" s="146" t="s">
        <v>156</v>
      </c>
      <c r="AU268" s="146" t="s">
        <v>83</v>
      </c>
      <c r="AY268" s="14" t="s">
        <v>155</v>
      </c>
      <c r="BE268" s="147">
        <f t="shared" si="74"/>
        <v>0</v>
      </c>
      <c r="BF268" s="147">
        <f t="shared" si="75"/>
        <v>0</v>
      </c>
      <c r="BG268" s="147">
        <f t="shared" si="76"/>
        <v>0</v>
      </c>
      <c r="BH268" s="147">
        <f t="shared" si="77"/>
        <v>0</v>
      </c>
      <c r="BI268" s="147">
        <f t="shared" si="78"/>
        <v>0</v>
      </c>
      <c r="BJ268" s="14" t="s">
        <v>161</v>
      </c>
      <c r="BK268" s="148">
        <f t="shared" si="79"/>
        <v>0</v>
      </c>
      <c r="BL268" s="14" t="s">
        <v>160</v>
      </c>
      <c r="BM268" s="146" t="s">
        <v>533</v>
      </c>
    </row>
    <row r="269" spans="1:65" s="11" customFormat="1" ht="25.95" customHeight="1">
      <c r="B269" s="123"/>
      <c r="D269" s="124" t="s">
        <v>74</v>
      </c>
      <c r="E269" s="125" t="s">
        <v>536</v>
      </c>
      <c r="F269" s="125" t="s">
        <v>537</v>
      </c>
      <c r="I269" s="126"/>
      <c r="J269" s="127">
        <f>BK269</f>
        <v>0</v>
      </c>
      <c r="L269" s="123"/>
      <c r="M269" s="128"/>
      <c r="N269" s="129"/>
      <c r="O269" s="129"/>
      <c r="P269" s="130">
        <f>SUM(P270:P272)</f>
        <v>0</v>
      </c>
      <c r="Q269" s="129"/>
      <c r="R269" s="130">
        <f>SUM(R270:R272)</f>
        <v>0</v>
      </c>
      <c r="S269" s="129"/>
      <c r="T269" s="130">
        <f>SUM(T270:T272)</f>
        <v>0</v>
      </c>
      <c r="U269" s="131"/>
      <c r="AR269" s="124" t="s">
        <v>83</v>
      </c>
      <c r="AT269" s="132" t="s">
        <v>74</v>
      </c>
      <c r="AU269" s="132" t="s">
        <v>75</v>
      </c>
      <c r="AY269" s="124" t="s">
        <v>155</v>
      </c>
      <c r="BK269" s="133">
        <f>SUM(BK270:BK272)</f>
        <v>0</v>
      </c>
    </row>
    <row r="270" spans="1:65" s="2" customFormat="1" ht="24.25" customHeight="1">
      <c r="A270" s="29"/>
      <c r="B270" s="134"/>
      <c r="C270" s="135" t="s">
        <v>538</v>
      </c>
      <c r="D270" s="135" t="s">
        <v>156</v>
      </c>
      <c r="E270" s="136" t="s">
        <v>539</v>
      </c>
      <c r="F270" s="137" t="s">
        <v>540</v>
      </c>
      <c r="G270" s="138" t="s">
        <v>222</v>
      </c>
      <c r="H270" s="139">
        <v>1</v>
      </c>
      <c r="I270" s="140"/>
      <c r="J270" s="139">
        <f>ROUND(I270*H270,3)</f>
        <v>0</v>
      </c>
      <c r="K270" s="141"/>
      <c r="L270" s="30"/>
      <c r="M270" s="142" t="s">
        <v>1</v>
      </c>
      <c r="N270" s="143" t="s">
        <v>41</v>
      </c>
      <c r="O270" s="55"/>
      <c r="P270" s="144">
        <f>O270*H270</f>
        <v>0</v>
      </c>
      <c r="Q270" s="144">
        <v>0</v>
      </c>
      <c r="R270" s="144">
        <f>Q270*H270</f>
        <v>0</v>
      </c>
      <c r="S270" s="144">
        <v>0</v>
      </c>
      <c r="T270" s="144">
        <f>S270*H270</f>
        <v>0</v>
      </c>
      <c r="U270" s="145" t="s">
        <v>1</v>
      </c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46" t="s">
        <v>160</v>
      </c>
      <c r="AT270" s="146" t="s">
        <v>156</v>
      </c>
      <c r="AU270" s="146" t="s">
        <v>83</v>
      </c>
      <c r="AY270" s="14" t="s">
        <v>155</v>
      </c>
      <c r="BE270" s="147">
        <f>IF(N270="základná",J270,0)</f>
        <v>0</v>
      </c>
      <c r="BF270" s="147">
        <f>IF(N270="znížená",J270,0)</f>
        <v>0</v>
      </c>
      <c r="BG270" s="147">
        <f>IF(N270="zákl. prenesená",J270,0)</f>
        <v>0</v>
      </c>
      <c r="BH270" s="147">
        <f>IF(N270="zníž. prenesená",J270,0)</f>
        <v>0</v>
      </c>
      <c r="BI270" s="147">
        <f>IF(N270="nulová",J270,0)</f>
        <v>0</v>
      </c>
      <c r="BJ270" s="14" t="s">
        <v>161</v>
      </c>
      <c r="BK270" s="148">
        <f>ROUND(I270*H270,3)</f>
        <v>0</v>
      </c>
      <c r="BL270" s="14" t="s">
        <v>160</v>
      </c>
      <c r="BM270" s="146" t="s">
        <v>538</v>
      </c>
    </row>
    <row r="271" spans="1:65" s="2" customFormat="1" ht="24.25" customHeight="1">
      <c r="A271" s="29"/>
      <c r="B271" s="134"/>
      <c r="C271" s="149" t="s">
        <v>541</v>
      </c>
      <c r="D271" s="149" t="s">
        <v>239</v>
      </c>
      <c r="E271" s="150" t="s">
        <v>542</v>
      </c>
      <c r="F271" s="151" t="s">
        <v>543</v>
      </c>
      <c r="G271" s="152" t="s">
        <v>222</v>
      </c>
      <c r="H271" s="153">
        <v>1</v>
      </c>
      <c r="I271" s="154"/>
      <c r="J271" s="153">
        <f>ROUND(I271*H271,3)</f>
        <v>0</v>
      </c>
      <c r="K271" s="155"/>
      <c r="L271" s="156"/>
      <c r="M271" s="157" t="s">
        <v>1</v>
      </c>
      <c r="N271" s="158" t="s">
        <v>41</v>
      </c>
      <c r="O271" s="55"/>
      <c r="P271" s="144">
        <f>O271*H271</f>
        <v>0</v>
      </c>
      <c r="Q271" s="144">
        <v>0</v>
      </c>
      <c r="R271" s="144">
        <f>Q271*H271</f>
        <v>0</v>
      </c>
      <c r="S271" s="144">
        <v>0</v>
      </c>
      <c r="T271" s="144">
        <f>S271*H271</f>
        <v>0</v>
      </c>
      <c r="U271" s="145" t="s">
        <v>1</v>
      </c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46" t="s">
        <v>242</v>
      </c>
      <c r="AT271" s="146" t="s">
        <v>239</v>
      </c>
      <c r="AU271" s="146" t="s">
        <v>83</v>
      </c>
      <c r="AY271" s="14" t="s">
        <v>155</v>
      </c>
      <c r="BE271" s="147">
        <f>IF(N271="základná",J271,0)</f>
        <v>0</v>
      </c>
      <c r="BF271" s="147">
        <f>IF(N271="znížená",J271,0)</f>
        <v>0</v>
      </c>
      <c r="BG271" s="147">
        <f>IF(N271="zákl. prenesená",J271,0)</f>
        <v>0</v>
      </c>
      <c r="BH271" s="147">
        <f>IF(N271="zníž. prenesená",J271,0)</f>
        <v>0</v>
      </c>
      <c r="BI271" s="147">
        <f>IF(N271="nulová",J271,0)</f>
        <v>0</v>
      </c>
      <c r="BJ271" s="14" t="s">
        <v>161</v>
      </c>
      <c r="BK271" s="148">
        <f>ROUND(I271*H271,3)</f>
        <v>0</v>
      </c>
      <c r="BL271" s="14" t="s">
        <v>160</v>
      </c>
      <c r="BM271" s="146" t="s">
        <v>541</v>
      </c>
    </row>
    <row r="272" spans="1:65" s="2" customFormat="1" ht="24.25" customHeight="1">
      <c r="A272" s="29"/>
      <c r="B272" s="134"/>
      <c r="C272" s="135" t="s">
        <v>544</v>
      </c>
      <c r="D272" s="135" t="s">
        <v>156</v>
      </c>
      <c r="E272" s="136" t="s">
        <v>545</v>
      </c>
      <c r="F272" s="137" t="s">
        <v>546</v>
      </c>
      <c r="G272" s="138" t="s">
        <v>376</v>
      </c>
      <c r="H272" s="140"/>
      <c r="I272" s="140"/>
      <c r="J272" s="139">
        <f>ROUND(I272*H272,3)</f>
        <v>0</v>
      </c>
      <c r="K272" s="141"/>
      <c r="L272" s="30"/>
      <c r="M272" s="142" t="s">
        <v>1</v>
      </c>
      <c r="N272" s="143" t="s">
        <v>41</v>
      </c>
      <c r="O272" s="55"/>
      <c r="P272" s="144">
        <f>O272*H272</f>
        <v>0</v>
      </c>
      <c r="Q272" s="144">
        <v>0</v>
      </c>
      <c r="R272" s="144">
        <f>Q272*H272</f>
        <v>0</v>
      </c>
      <c r="S272" s="144">
        <v>0</v>
      </c>
      <c r="T272" s="144">
        <f>S272*H272</f>
        <v>0</v>
      </c>
      <c r="U272" s="145" t="s">
        <v>1</v>
      </c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46" t="s">
        <v>160</v>
      </c>
      <c r="AT272" s="146" t="s">
        <v>156</v>
      </c>
      <c r="AU272" s="146" t="s">
        <v>83</v>
      </c>
      <c r="AY272" s="14" t="s">
        <v>155</v>
      </c>
      <c r="BE272" s="147">
        <f>IF(N272="základná",J272,0)</f>
        <v>0</v>
      </c>
      <c r="BF272" s="147">
        <f>IF(N272="znížená",J272,0)</f>
        <v>0</v>
      </c>
      <c r="BG272" s="147">
        <f>IF(N272="zákl. prenesená",J272,0)</f>
        <v>0</v>
      </c>
      <c r="BH272" s="147">
        <f>IF(N272="zníž. prenesená",J272,0)</f>
        <v>0</v>
      </c>
      <c r="BI272" s="147">
        <f>IF(N272="nulová",J272,0)</f>
        <v>0</v>
      </c>
      <c r="BJ272" s="14" t="s">
        <v>161</v>
      </c>
      <c r="BK272" s="148">
        <f>ROUND(I272*H272,3)</f>
        <v>0</v>
      </c>
      <c r="BL272" s="14" t="s">
        <v>160</v>
      </c>
      <c r="BM272" s="146" t="s">
        <v>544</v>
      </c>
    </row>
    <row r="273" spans="1:65" s="11" customFormat="1" ht="25.95" customHeight="1">
      <c r="B273" s="123"/>
      <c r="D273" s="124" t="s">
        <v>74</v>
      </c>
      <c r="E273" s="125" t="s">
        <v>547</v>
      </c>
      <c r="F273" s="125" t="s">
        <v>548</v>
      </c>
      <c r="I273" s="126"/>
      <c r="J273" s="127">
        <f>BK273</f>
        <v>0</v>
      </c>
      <c r="L273" s="123"/>
      <c r="M273" s="128"/>
      <c r="N273" s="129"/>
      <c r="O273" s="129"/>
      <c r="P273" s="130">
        <f>SUM(P274:P276)</f>
        <v>0</v>
      </c>
      <c r="Q273" s="129"/>
      <c r="R273" s="130">
        <f>SUM(R274:R276)</f>
        <v>0</v>
      </c>
      <c r="S273" s="129"/>
      <c r="T273" s="130">
        <f>SUM(T274:T276)</f>
        <v>0</v>
      </c>
      <c r="U273" s="131"/>
      <c r="AR273" s="124" t="s">
        <v>83</v>
      </c>
      <c r="AT273" s="132" t="s">
        <v>74</v>
      </c>
      <c r="AU273" s="132" t="s">
        <v>75</v>
      </c>
      <c r="AY273" s="124" t="s">
        <v>155</v>
      </c>
      <c r="BK273" s="133">
        <f>SUM(BK274:BK276)</f>
        <v>0</v>
      </c>
    </row>
    <row r="274" spans="1:65" s="2" customFormat="1" ht="14.5" customHeight="1">
      <c r="A274" s="29"/>
      <c r="B274" s="134"/>
      <c r="C274" s="135" t="s">
        <v>549</v>
      </c>
      <c r="D274" s="135" t="s">
        <v>156</v>
      </c>
      <c r="E274" s="136" t="s">
        <v>550</v>
      </c>
      <c r="F274" s="137" t="s">
        <v>551</v>
      </c>
      <c r="G274" s="138" t="s">
        <v>173</v>
      </c>
      <c r="H274" s="139">
        <v>25.56</v>
      </c>
      <c r="I274" s="140"/>
      <c r="J274" s="139">
        <f>ROUND(I274*H274,3)</f>
        <v>0</v>
      </c>
      <c r="K274" s="141"/>
      <c r="L274" s="30"/>
      <c r="M274" s="142" t="s">
        <v>1</v>
      </c>
      <c r="N274" s="143" t="s">
        <v>41</v>
      </c>
      <c r="O274" s="55"/>
      <c r="P274" s="144">
        <f>O274*H274</f>
        <v>0</v>
      </c>
      <c r="Q274" s="144">
        <v>0</v>
      </c>
      <c r="R274" s="144">
        <f>Q274*H274</f>
        <v>0</v>
      </c>
      <c r="S274" s="144">
        <v>0</v>
      </c>
      <c r="T274" s="144">
        <f>S274*H274</f>
        <v>0</v>
      </c>
      <c r="U274" s="145" t="s">
        <v>1</v>
      </c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46" t="s">
        <v>160</v>
      </c>
      <c r="AT274" s="146" t="s">
        <v>156</v>
      </c>
      <c r="AU274" s="146" t="s">
        <v>83</v>
      </c>
      <c r="AY274" s="14" t="s">
        <v>155</v>
      </c>
      <c r="BE274" s="147">
        <f>IF(N274="základná",J274,0)</f>
        <v>0</v>
      </c>
      <c r="BF274" s="147">
        <f>IF(N274="znížená",J274,0)</f>
        <v>0</v>
      </c>
      <c r="BG274" s="147">
        <f>IF(N274="zákl. prenesená",J274,0)</f>
        <v>0</v>
      </c>
      <c r="BH274" s="147">
        <f>IF(N274="zníž. prenesená",J274,0)</f>
        <v>0</v>
      </c>
      <c r="BI274" s="147">
        <f>IF(N274="nulová",J274,0)</f>
        <v>0</v>
      </c>
      <c r="BJ274" s="14" t="s">
        <v>161</v>
      </c>
      <c r="BK274" s="148">
        <f>ROUND(I274*H274,3)</f>
        <v>0</v>
      </c>
      <c r="BL274" s="14" t="s">
        <v>160</v>
      </c>
      <c r="BM274" s="146" t="s">
        <v>549</v>
      </c>
    </row>
    <row r="275" spans="1:65" s="2" customFormat="1" ht="14.5" customHeight="1">
      <c r="A275" s="29"/>
      <c r="B275" s="134"/>
      <c r="C275" s="149" t="s">
        <v>552</v>
      </c>
      <c r="D275" s="149" t="s">
        <v>239</v>
      </c>
      <c r="E275" s="150" t="s">
        <v>553</v>
      </c>
      <c r="F275" s="151" t="s">
        <v>554</v>
      </c>
      <c r="G275" s="152" t="s">
        <v>173</v>
      </c>
      <c r="H275" s="153">
        <v>28.11</v>
      </c>
      <c r="I275" s="154"/>
      <c r="J275" s="153">
        <f>ROUND(I275*H275,3)</f>
        <v>0</v>
      </c>
      <c r="K275" s="155"/>
      <c r="L275" s="156"/>
      <c r="M275" s="157" t="s">
        <v>1</v>
      </c>
      <c r="N275" s="158" t="s">
        <v>41</v>
      </c>
      <c r="O275" s="55"/>
      <c r="P275" s="144">
        <f>O275*H275</f>
        <v>0</v>
      </c>
      <c r="Q275" s="144">
        <v>0</v>
      </c>
      <c r="R275" s="144">
        <f>Q275*H275</f>
        <v>0</v>
      </c>
      <c r="S275" s="144">
        <v>0</v>
      </c>
      <c r="T275" s="144">
        <f>S275*H275</f>
        <v>0</v>
      </c>
      <c r="U275" s="145" t="s">
        <v>1</v>
      </c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46" t="s">
        <v>242</v>
      </c>
      <c r="AT275" s="146" t="s">
        <v>239</v>
      </c>
      <c r="AU275" s="146" t="s">
        <v>83</v>
      </c>
      <c r="AY275" s="14" t="s">
        <v>155</v>
      </c>
      <c r="BE275" s="147">
        <f>IF(N275="základná",J275,0)</f>
        <v>0</v>
      </c>
      <c r="BF275" s="147">
        <f>IF(N275="znížená",J275,0)</f>
        <v>0</v>
      </c>
      <c r="BG275" s="147">
        <f>IF(N275="zákl. prenesená",J275,0)</f>
        <v>0</v>
      </c>
      <c r="BH275" s="147">
        <f>IF(N275="zníž. prenesená",J275,0)</f>
        <v>0</v>
      </c>
      <c r="BI275" s="147">
        <f>IF(N275="nulová",J275,0)</f>
        <v>0</v>
      </c>
      <c r="BJ275" s="14" t="s">
        <v>161</v>
      </c>
      <c r="BK275" s="148">
        <f>ROUND(I275*H275,3)</f>
        <v>0</v>
      </c>
      <c r="BL275" s="14" t="s">
        <v>160</v>
      </c>
      <c r="BM275" s="146" t="s">
        <v>552</v>
      </c>
    </row>
    <row r="276" spans="1:65" s="2" customFormat="1" ht="24.25" customHeight="1">
      <c r="A276" s="29"/>
      <c r="B276" s="134"/>
      <c r="C276" s="135" t="s">
        <v>555</v>
      </c>
      <c r="D276" s="135" t="s">
        <v>156</v>
      </c>
      <c r="E276" s="136" t="s">
        <v>556</v>
      </c>
      <c r="F276" s="137" t="s">
        <v>557</v>
      </c>
      <c r="G276" s="138" t="s">
        <v>376</v>
      </c>
      <c r="H276" s="140"/>
      <c r="I276" s="140"/>
      <c r="J276" s="139">
        <f>ROUND(I276*H276,3)</f>
        <v>0</v>
      </c>
      <c r="K276" s="141"/>
      <c r="L276" s="30"/>
      <c r="M276" s="142" t="s">
        <v>1</v>
      </c>
      <c r="N276" s="143" t="s">
        <v>41</v>
      </c>
      <c r="O276" s="55"/>
      <c r="P276" s="144">
        <f>O276*H276</f>
        <v>0</v>
      </c>
      <c r="Q276" s="144">
        <v>0</v>
      </c>
      <c r="R276" s="144">
        <f>Q276*H276</f>
        <v>0</v>
      </c>
      <c r="S276" s="144">
        <v>0</v>
      </c>
      <c r="T276" s="144">
        <f>S276*H276</f>
        <v>0</v>
      </c>
      <c r="U276" s="145" t="s">
        <v>1</v>
      </c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46" t="s">
        <v>160</v>
      </c>
      <c r="AT276" s="146" t="s">
        <v>156</v>
      </c>
      <c r="AU276" s="146" t="s">
        <v>83</v>
      </c>
      <c r="AY276" s="14" t="s">
        <v>155</v>
      </c>
      <c r="BE276" s="147">
        <f>IF(N276="základná",J276,0)</f>
        <v>0</v>
      </c>
      <c r="BF276" s="147">
        <f>IF(N276="znížená",J276,0)</f>
        <v>0</v>
      </c>
      <c r="BG276" s="147">
        <f>IF(N276="zákl. prenesená",J276,0)</f>
        <v>0</v>
      </c>
      <c r="BH276" s="147">
        <f>IF(N276="zníž. prenesená",J276,0)</f>
        <v>0</v>
      </c>
      <c r="BI276" s="147">
        <f>IF(N276="nulová",J276,0)</f>
        <v>0</v>
      </c>
      <c r="BJ276" s="14" t="s">
        <v>161</v>
      </c>
      <c r="BK276" s="148">
        <f>ROUND(I276*H276,3)</f>
        <v>0</v>
      </c>
      <c r="BL276" s="14" t="s">
        <v>160</v>
      </c>
      <c r="BM276" s="146" t="s">
        <v>555</v>
      </c>
    </row>
    <row r="277" spans="1:65" s="11" customFormat="1" ht="25.95" customHeight="1">
      <c r="B277" s="123"/>
      <c r="D277" s="124" t="s">
        <v>74</v>
      </c>
      <c r="E277" s="125" t="s">
        <v>558</v>
      </c>
      <c r="F277" s="125" t="s">
        <v>559</v>
      </c>
      <c r="I277" s="126"/>
      <c r="J277" s="127">
        <f>BK277</f>
        <v>0</v>
      </c>
      <c r="L277" s="123"/>
      <c r="M277" s="128"/>
      <c r="N277" s="129"/>
      <c r="O277" s="129"/>
      <c r="P277" s="130">
        <f>SUM(P278:P283)</f>
        <v>0</v>
      </c>
      <c r="Q277" s="129"/>
      <c r="R277" s="130">
        <f>SUM(R278:R283)</f>
        <v>0</v>
      </c>
      <c r="S277" s="129"/>
      <c r="T277" s="130">
        <f>SUM(T278:T283)</f>
        <v>0</v>
      </c>
      <c r="U277" s="131"/>
      <c r="AR277" s="124" t="s">
        <v>83</v>
      </c>
      <c r="AT277" s="132" t="s">
        <v>74</v>
      </c>
      <c r="AU277" s="132" t="s">
        <v>75</v>
      </c>
      <c r="AY277" s="124" t="s">
        <v>155</v>
      </c>
      <c r="BK277" s="133">
        <f>SUM(BK278:BK283)</f>
        <v>0</v>
      </c>
    </row>
    <row r="278" spans="1:65" s="2" customFormat="1" ht="14.5" customHeight="1">
      <c r="A278" s="29"/>
      <c r="B278" s="134"/>
      <c r="C278" s="135" t="s">
        <v>560</v>
      </c>
      <c r="D278" s="135" t="s">
        <v>156</v>
      </c>
      <c r="E278" s="136" t="s">
        <v>561</v>
      </c>
      <c r="F278" s="137" t="s">
        <v>562</v>
      </c>
      <c r="G278" s="138" t="s">
        <v>317</v>
      </c>
      <c r="H278" s="139">
        <v>232.9</v>
      </c>
      <c r="I278" s="140"/>
      <c r="J278" s="139">
        <f t="shared" ref="J278:J283" si="80">ROUND(I278*H278,3)</f>
        <v>0</v>
      </c>
      <c r="K278" s="141"/>
      <c r="L278" s="30"/>
      <c r="M278" s="142" t="s">
        <v>1</v>
      </c>
      <c r="N278" s="143" t="s">
        <v>41</v>
      </c>
      <c r="O278" s="55"/>
      <c r="P278" s="144">
        <f t="shared" ref="P278:P283" si="81">O278*H278</f>
        <v>0</v>
      </c>
      <c r="Q278" s="144">
        <v>0</v>
      </c>
      <c r="R278" s="144">
        <f t="shared" ref="R278:R283" si="82">Q278*H278</f>
        <v>0</v>
      </c>
      <c r="S278" s="144">
        <v>0</v>
      </c>
      <c r="T278" s="144">
        <f t="shared" ref="T278:T283" si="83">S278*H278</f>
        <v>0</v>
      </c>
      <c r="U278" s="145" t="s">
        <v>1</v>
      </c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46" t="s">
        <v>160</v>
      </c>
      <c r="AT278" s="146" t="s">
        <v>156</v>
      </c>
      <c r="AU278" s="146" t="s">
        <v>83</v>
      </c>
      <c r="AY278" s="14" t="s">
        <v>155</v>
      </c>
      <c r="BE278" s="147">
        <f t="shared" ref="BE278:BE283" si="84">IF(N278="základná",J278,0)</f>
        <v>0</v>
      </c>
      <c r="BF278" s="147">
        <f t="shared" ref="BF278:BF283" si="85">IF(N278="znížená",J278,0)</f>
        <v>0</v>
      </c>
      <c r="BG278" s="147">
        <f t="shared" ref="BG278:BG283" si="86">IF(N278="zákl. prenesená",J278,0)</f>
        <v>0</v>
      </c>
      <c r="BH278" s="147">
        <f t="shared" ref="BH278:BH283" si="87">IF(N278="zníž. prenesená",J278,0)</f>
        <v>0</v>
      </c>
      <c r="BI278" s="147">
        <f t="shared" ref="BI278:BI283" si="88">IF(N278="nulová",J278,0)</f>
        <v>0</v>
      </c>
      <c r="BJ278" s="14" t="s">
        <v>161</v>
      </c>
      <c r="BK278" s="148">
        <f t="shared" ref="BK278:BK283" si="89">ROUND(I278*H278,3)</f>
        <v>0</v>
      </c>
      <c r="BL278" s="14" t="s">
        <v>160</v>
      </c>
      <c r="BM278" s="146" t="s">
        <v>560</v>
      </c>
    </row>
    <row r="279" spans="1:65" s="2" customFormat="1" ht="14.5" customHeight="1">
      <c r="A279" s="29"/>
      <c r="B279" s="134"/>
      <c r="C279" s="149" t="s">
        <v>563</v>
      </c>
      <c r="D279" s="149" t="s">
        <v>239</v>
      </c>
      <c r="E279" s="150" t="s">
        <v>564</v>
      </c>
      <c r="F279" s="151" t="s">
        <v>565</v>
      </c>
      <c r="G279" s="152" t="s">
        <v>317</v>
      </c>
      <c r="H279" s="153">
        <v>232.9</v>
      </c>
      <c r="I279" s="154"/>
      <c r="J279" s="153">
        <f t="shared" si="80"/>
        <v>0</v>
      </c>
      <c r="K279" s="155"/>
      <c r="L279" s="156"/>
      <c r="M279" s="157" t="s">
        <v>1</v>
      </c>
      <c r="N279" s="158" t="s">
        <v>41</v>
      </c>
      <c r="O279" s="55"/>
      <c r="P279" s="144">
        <f t="shared" si="81"/>
        <v>0</v>
      </c>
      <c r="Q279" s="144">
        <v>0</v>
      </c>
      <c r="R279" s="144">
        <f t="shared" si="82"/>
        <v>0</v>
      </c>
      <c r="S279" s="144">
        <v>0</v>
      </c>
      <c r="T279" s="144">
        <f t="shared" si="83"/>
        <v>0</v>
      </c>
      <c r="U279" s="145" t="s">
        <v>1</v>
      </c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46" t="s">
        <v>242</v>
      </c>
      <c r="AT279" s="146" t="s">
        <v>239</v>
      </c>
      <c r="AU279" s="146" t="s">
        <v>83</v>
      </c>
      <c r="AY279" s="14" t="s">
        <v>155</v>
      </c>
      <c r="BE279" s="147">
        <f t="shared" si="84"/>
        <v>0</v>
      </c>
      <c r="BF279" s="147">
        <f t="shared" si="85"/>
        <v>0</v>
      </c>
      <c r="BG279" s="147">
        <f t="shared" si="86"/>
        <v>0</v>
      </c>
      <c r="BH279" s="147">
        <f t="shared" si="87"/>
        <v>0</v>
      </c>
      <c r="BI279" s="147">
        <f t="shared" si="88"/>
        <v>0</v>
      </c>
      <c r="BJ279" s="14" t="s">
        <v>161</v>
      </c>
      <c r="BK279" s="148">
        <f t="shared" si="89"/>
        <v>0</v>
      </c>
      <c r="BL279" s="14" t="s">
        <v>160</v>
      </c>
      <c r="BM279" s="146" t="s">
        <v>563</v>
      </c>
    </row>
    <row r="280" spans="1:65" s="2" customFormat="1" ht="14.5" customHeight="1">
      <c r="A280" s="29"/>
      <c r="B280" s="134"/>
      <c r="C280" s="135" t="s">
        <v>566</v>
      </c>
      <c r="D280" s="135" t="s">
        <v>156</v>
      </c>
      <c r="E280" s="136" t="s">
        <v>567</v>
      </c>
      <c r="F280" s="137" t="s">
        <v>568</v>
      </c>
      <c r="G280" s="138" t="s">
        <v>173</v>
      </c>
      <c r="H280" s="139">
        <v>215.28</v>
      </c>
      <c r="I280" s="140"/>
      <c r="J280" s="139">
        <f t="shared" si="80"/>
        <v>0</v>
      </c>
      <c r="K280" s="141"/>
      <c r="L280" s="30"/>
      <c r="M280" s="142" t="s">
        <v>1</v>
      </c>
      <c r="N280" s="143" t="s">
        <v>41</v>
      </c>
      <c r="O280" s="55"/>
      <c r="P280" s="144">
        <f t="shared" si="81"/>
        <v>0</v>
      </c>
      <c r="Q280" s="144">
        <v>0</v>
      </c>
      <c r="R280" s="144">
        <f t="shared" si="82"/>
        <v>0</v>
      </c>
      <c r="S280" s="144">
        <v>0</v>
      </c>
      <c r="T280" s="144">
        <f t="shared" si="83"/>
        <v>0</v>
      </c>
      <c r="U280" s="145" t="s">
        <v>1</v>
      </c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46" t="s">
        <v>160</v>
      </c>
      <c r="AT280" s="146" t="s">
        <v>156</v>
      </c>
      <c r="AU280" s="146" t="s">
        <v>83</v>
      </c>
      <c r="AY280" s="14" t="s">
        <v>155</v>
      </c>
      <c r="BE280" s="147">
        <f t="shared" si="84"/>
        <v>0</v>
      </c>
      <c r="BF280" s="147">
        <f t="shared" si="85"/>
        <v>0</v>
      </c>
      <c r="BG280" s="147">
        <f t="shared" si="86"/>
        <v>0</v>
      </c>
      <c r="BH280" s="147">
        <f t="shared" si="87"/>
        <v>0</v>
      </c>
      <c r="BI280" s="147">
        <f t="shared" si="88"/>
        <v>0</v>
      </c>
      <c r="BJ280" s="14" t="s">
        <v>161</v>
      </c>
      <c r="BK280" s="148">
        <f t="shared" si="89"/>
        <v>0</v>
      </c>
      <c r="BL280" s="14" t="s">
        <v>160</v>
      </c>
      <c r="BM280" s="146" t="s">
        <v>566</v>
      </c>
    </row>
    <row r="281" spans="1:65" s="2" customFormat="1" ht="14.5" customHeight="1">
      <c r="A281" s="29"/>
      <c r="B281" s="134"/>
      <c r="C281" s="149" t="s">
        <v>569</v>
      </c>
      <c r="D281" s="149" t="s">
        <v>239</v>
      </c>
      <c r="E281" s="150" t="s">
        <v>570</v>
      </c>
      <c r="F281" s="151" t="s">
        <v>571</v>
      </c>
      <c r="G281" s="152" t="s">
        <v>173</v>
      </c>
      <c r="H281" s="153">
        <v>236.8</v>
      </c>
      <c r="I281" s="154"/>
      <c r="J281" s="153">
        <f t="shared" si="80"/>
        <v>0</v>
      </c>
      <c r="K281" s="155"/>
      <c r="L281" s="156"/>
      <c r="M281" s="157" t="s">
        <v>1</v>
      </c>
      <c r="N281" s="158" t="s">
        <v>41</v>
      </c>
      <c r="O281" s="55"/>
      <c r="P281" s="144">
        <f t="shared" si="81"/>
        <v>0</v>
      </c>
      <c r="Q281" s="144">
        <v>0</v>
      </c>
      <c r="R281" s="144">
        <f t="shared" si="82"/>
        <v>0</v>
      </c>
      <c r="S281" s="144">
        <v>0</v>
      </c>
      <c r="T281" s="144">
        <f t="shared" si="83"/>
        <v>0</v>
      </c>
      <c r="U281" s="145" t="s">
        <v>1</v>
      </c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46" t="s">
        <v>242</v>
      </c>
      <c r="AT281" s="146" t="s">
        <v>239</v>
      </c>
      <c r="AU281" s="146" t="s">
        <v>83</v>
      </c>
      <c r="AY281" s="14" t="s">
        <v>155</v>
      </c>
      <c r="BE281" s="147">
        <f t="shared" si="84"/>
        <v>0</v>
      </c>
      <c r="BF281" s="147">
        <f t="shared" si="85"/>
        <v>0</v>
      </c>
      <c r="BG281" s="147">
        <f t="shared" si="86"/>
        <v>0</v>
      </c>
      <c r="BH281" s="147">
        <f t="shared" si="87"/>
        <v>0</v>
      </c>
      <c r="BI281" s="147">
        <f t="shared" si="88"/>
        <v>0</v>
      </c>
      <c r="BJ281" s="14" t="s">
        <v>161</v>
      </c>
      <c r="BK281" s="148">
        <f t="shared" si="89"/>
        <v>0</v>
      </c>
      <c r="BL281" s="14" t="s">
        <v>160</v>
      </c>
      <c r="BM281" s="146" t="s">
        <v>569</v>
      </c>
    </row>
    <row r="282" spans="1:65" s="2" customFormat="1" ht="24.25" customHeight="1">
      <c r="A282" s="29"/>
      <c r="B282" s="134"/>
      <c r="C282" s="135" t="s">
        <v>572</v>
      </c>
      <c r="D282" s="135" t="s">
        <v>156</v>
      </c>
      <c r="E282" s="136" t="s">
        <v>573</v>
      </c>
      <c r="F282" s="137" t="s">
        <v>574</v>
      </c>
      <c r="G282" s="138" t="s">
        <v>173</v>
      </c>
      <c r="H282" s="139">
        <v>215.28</v>
      </c>
      <c r="I282" s="140"/>
      <c r="J282" s="139">
        <f t="shared" si="80"/>
        <v>0</v>
      </c>
      <c r="K282" s="141"/>
      <c r="L282" s="30"/>
      <c r="M282" s="142" t="s">
        <v>1</v>
      </c>
      <c r="N282" s="143" t="s">
        <v>41</v>
      </c>
      <c r="O282" s="55"/>
      <c r="P282" s="144">
        <f t="shared" si="81"/>
        <v>0</v>
      </c>
      <c r="Q282" s="144">
        <v>0</v>
      </c>
      <c r="R282" s="144">
        <f t="shared" si="82"/>
        <v>0</v>
      </c>
      <c r="S282" s="144">
        <v>0</v>
      </c>
      <c r="T282" s="144">
        <f t="shared" si="83"/>
        <v>0</v>
      </c>
      <c r="U282" s="145" t="s">
        <v>1</v>
      </c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46" t="s">
        <v>160</v>
      </c>
      <c r="AT282" s="146" t="s">
        <v>156</v>
      </c>
      <c r="AU282" s="146" t="s">
        <v>83</v>
      </c>
      <c r="AY282" s="14" t="s">
        <v>155</v>
      </c>
      <c r="BE282" s="147">
        <f t="shared" si="84"/>
        <v>0</v>
      </c>
      <c r="BF282" s="147">
        <f t="shared" si="85"/>
        <v>0</v>
      </c>
      <c r="BG282" s="147">
        <f t="shared" si="86"/>
        <v>0</v>
      </c>
      <c r="BH282" s="147">
        <f t="shared" si="87"/>
        <v>0</v>
      </c>
      <c r="BI282" s="147">
        <f t="shared" si="88"/>
        <v>0</v>
      </c>
      <c r="BJ282" s="14" t="s">
        <v>161</v>
      </c>
      <c r="BK282" s="148">
        <f t="shared" si="89"/>
        <v>0</v>
      </c>
      <c r="BL282" s="14" t="s">
        <v>160</v>
      </c>
      <c r="BM282" s="146" t="s">
        <v>572</v>
      </c>
    </row>
    <row r="283" spans="1:65" s="2" customFormat="1" ht="24.25" customHeight="1">
      <c r="A283" s="29"/>
      <c r="B283" s="134"/>
      <c r="C283" s="135" t="s">
        <v>575</v>
      </c>
      <c r="D283" s="135" t="s">
        <v>156</v>
      </c>
      <c r="E283" s="136" t="s">
        <v>576</v>
      </c>
      <c r="F283" s="137" t="s">
        <v>577</v>
      </c>
      <c r="G283" s="138" t="s">
        <v>376</v>
      </c>
      <c r="H283" s="140"/>
      <c r="I283" s="140"/>
      <c r="J283" s="139">
        <f t="shared" si="80"/>
        <v>0</v>
      </c>
      <c r="K283" s="141"/>
      <c r="L283" s="30"/>
      <c r="M283" s="142" t="s">
        <v>1</v>
      </c>
      <c r="N283" s="143" t="s">
        <v>41</v>
      </c>
      <c r="O283" s="55"/>
      <c r="P283" s="144">
        <f t="shared" si="81"/>
        <v>0</v>
      </c>
      <c r="Q283" s="144">
        <v>0</v>
      </c>
      <c r="R283" s="144">
        <f t="shared" si="82"/>
        <v>0</v>
      </c>
      <c r="S283" s="144">
        <v>0</v>
      </c>
      <c r="T283" s="144">
        <f t="shared" si="83"/>
        <v>0</v>
      </c>
      <c r="U283" s="145" t="s">
        <v>1</v>
      </c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46" t="s">
        <v>160</v>
      </c>
      <c r="AT283" s="146" t="s">
        <v>156</v>
      </c>
      <c r="AU283" s="146" t="s">
        <v>83</v>
      </c>
      <c r="AY283" s="14" t="s">
        <v>155</v>
      </c>
      <c r="BE283" s="147">
        <f t="shared" si="84"/>
        <v>0</v>
      </c>
      <c r="BF283" s="147">
        <f t="shared" si="85"/>
        <v>0</v>
      </c>
      <c r="BG283" s="147">
        <f t="shared" si="86"/>
        <v>0</v>
      </c>
      <c r="BH283" s="147">
        <f t="shared" si="87"/>
        <v>0</v>
      </c>
      <c r="BI283" s="147">
        <f t="shared" si="88"/>
        <v>0</v>
      </c>
      <c r="BJ283" s="14" t="s">
        <v>161</v>
      </c>
      <c r="BK283" s="148">
        <f t="shared" si="89"/>
        <v>0</v>
      </c>
      <c r="BL283" s="14" t="s">
        <v>160</v>
      </c>
      <c r="BM283" s="146" t="s">
        <v>575</v>
      </c>
    </row>
    <row r="284" spans="1:65" s="11" customFormat="1" ht="25.95" customHeight="1">
      <c r="B284" s="123"/>
      <c r="D284" s="124" t="s">
        <v>74</v>
      </c>
      <c r="E284" s="125" t="s">
        <v>578</v>
      </c>
      <c r="F284" s="125" t="s">
        <v>579</v>
      </c>
      <c r="I284" s="126"/>
      <c r="J284" s="127">
        <f>BK284</f>
        <v>0</v>
      </c>
      <c r="L284" s="123"/>
      <c r="M284" s="128"/>
      <c r="N284" s="129"/>
      <c r="O284" s="129"/>
      <c r="P284" s="130">
        <f>SUM(P285:P287)</f>
        <v>0</v>
      </c>
      <c r="Q284" s="129"/>
      <c r="R284" s="130">
        <f>SUM(R285:R287)</f>
        <v>0</v>
      </c>
      <c r="S284" s="129"/>
      <c r="T284" s="130">
        <f>SUM(T285:T287)</f>
        <v>0</v>
      </c>
      <c r="U284" s="131"/>
      <c r="AR284" s="124" t="s">
        <v>83</v>
      </c>
      <c r="AT284" s="132" t="s">
        <v>74</v>
      </c>
      <c r="AU284" s="132" t="s">
        <v>75</v>
      </c>
      <c r="AY284" s="124" t="s">
        <v>155</v>
      </c>
      <c r="BK284" s="133">
        <f>SUM(BK285:BK287)</f>
        <v>0</v>
      </c>
    </row>
    <row r="285" spans="1:65" s="2" customFormat="1" ht="24.25" customHeight="1">
      <c r="A285" s="29"/>
      <c r="B285" s="134"/>
      <c r="C285" s="135" t="s">
        <v>580</v>
      </c>
      <c r="D285" s="135" t="s">
        <v>156</v>
      </c>
      <c r="E285" s="136" t="s">
        <v>581</v>
      </c>
      <c r="F285" s="137" t="s">
        <v>582</v>
      </c>
      <c r="G285" s="138" t="s">
        <v>173</v>
      </c>
      <c r="H285" s="139">
        <v>73.8</v>
      </c>
      <c r="I285" s="140"/>
      <c r="J285" s="139">
        <f>ROUND(I285*H285,3)</f>
        <v>0</v>
      </c>
      <c r="K285" s="141"/>
      <c r="L285" s="30"/>
      <c r="M285" s="142" t="s">
        <v>1</v>
      </c>
      <c r="N285" s="143" t="s">
        <v>41</v>
      </c>
      <c r="O285" s="55"/>
      <c r="P285" s="144">
        <f>O285*H285</f>
        <v>0</v>
      </c>
      <c r="Q285" s="144">
        <v>0</v>
      </c>
      <c r="R285" s="144">
        <f>Q285*H285</f>
        <v>0</v>
      </c>
      <c r="S285" s="144">
        <v>0</v>
      </c>
      <c r="T285" s="144">
        <f>S285*H285</f>
        <v>0</v>
      </c>
      <c r="U285" s="145" t="s">
        <v>1</v>
      </c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46" t="s">
        <v>160</v>
      </c>
      <c r="AT285" s="146" t="s">
        <v>156</v>
      </c>
      <c r="AU285" s="146" t="s">
        <v>83</v>
      </c>
      <c r="AY285" s="14" t="s">
        <v>155</v>
      </c>
      <c r="BE285" s="147">
        <f>IF(N285="základná",J285,0)</f>
        <v>0</v>
      </c>
      <c r="BF285" s="147">
        <f>IF(N285="znížená",J285,0)</f>
        <v>0</v>
      </c>
      <c r="BG285" s="147">
        <f>IF(N285="zákl. prenesená",J285,0)</f>
        <v>0</v>
      </c>
      <c r="BH285" s="147">
        <f>IF(N285="zníž. prenesená",J285,0)</f>
        <v>0</v>
      </c>
      <c r="BI285" s="147">
        <f>IF(N285="nulová",J285,0)</f>
        <v>0</v>
      </c>
      <c r="BJ285" s="14" t="s">
        <v>161</v>
      </c>
      <c r="BK285" s="148">
        <f>ROUND(I285*H285,3)</f>
        <v>0</v>
      </c>
      <c r="BL285" s="14" t="s">
        <v>160</v>
      </c>
      <c r="BM285" s="146" t="s">
        <v>580</v>
      </c>
    </row>
    <row r="286" spans="1:65" s="2" customFormat="1" ht="14.5" customHeight="1">
      <c r="A286" s="29"/>
      <c r="B286" s="134"/>
      <c r="C286" s="149" t="s">
        <v>583</v>
      </c>
      <c r="D286" s="149" t="s">
        <v>239</v>
      </c>
      <c r="E286" s="150" t="s">
        <v>584</v>
      </c>
      <c r="F286" s="151" t="s">
        <v>585</v>
      </c>
      <c r="G286" s="152" t="s">
        <v>173</v>
      </c>
      <c r="H286" s="153">
        <v>78.8</v>
      </c>
      <c r="I286" s="154"/>
      <c r="J286" s="153">
        <f>ROUND(I286*H286,3)</f>
        <v>0</v>
      </c>
      <c r="K286" s="155"/>
      <c r="L286" s="156"/>
      <c r="M286" s="157" t="s">
        <v>1</v>
      </c>
      <c r="N286" s="158" t="s">
        <v>41</v>
      </c>
      <c r="O286" s="55"/>
      <c r="P286" s="144">
        <f>O286*H286</f>
        <v>0</v>
      </c>
      <c r="Q286" s="144">
        <v>0</v>
      </c>
      <c r="R286" s="144">
        <f>Q286*H286</f>
        <v>0</v>
      </c>
      <c r="S286" s="144">
        <v>0</v>
      </c>
      <c r="T286" s="144">
        <f>S286*H286</f>
        <v>0</v>
      </c>
      <c r="U286" s="145" t="s">
        <v>1</v>
      </c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46" t="s">
        <v>242</v>
      </c>
      <c r="AT286" s="146" t="s">
        <v>239</v>
      </c>
      <c r="AU286" s="146" t="s">
        <v>83</v>
      </c>
      <c r="AY286" s="14" t="s">
        <v>155</v>
      </c>
      <c r="BE286" s="147">
        <f>IF(N286="základná",J286,0)</f>
        <v>0</v>
      </c>
      <c r="BF286" s="147">
        <f>IF(N286="znížená",J286,0)</f>
        <v>0</v>
      </c>
      <c r="BG286" s="147">
        <f>IF(N286="zákl. prenesená",J286,0)</f>
        <v>0</v>
      </c>
      <c r="BH286" s="147">
        <f>IF(N286="zníž. prenesená",J286,0)</f>
        <v>0</v>
      </c>
      <c r="BI286" s="147">
        <f>IF(N286="nulová",J286,0)</f>
        <v>0</v>
      </c>
      <c r="BJ286" s="14" t="s">
        <v>161</v>
      </c>
      <c r="BK286" s="148">
        <f>ROUND(I286*H286,3)</f>
        <v>0</v>
      </c>
      <c r="BL286" s="14" t="s">
        <v>160</v>
      </c>
      <c r="BM286" s="146" t="s">
        <v>583</v>
      </c>
    </row>
    <row r="287" spans="1:65" s="2" customFormat="1" ht="24.25" customHeight="1">
      <c r="A287" s="29"/>
      <c r="B287" s="134"/>
      <c r="C287" s="135" t="s">
        <v>586</v>
      </c>
      <c r="D287" s="135" t="s">
        <v>156</v>
      </c>
      <c r="E287" s="136" t="s">
        <v>587</v>
      </c>
      <c r="F287" s="137" t="s">
        <v>588</v>
      </c>
      <c r="G287" s="138" t="s">
        <v>376</v>
      </c>
      <c r="H287" s="140"/>
      <c r="I287" s="140"/>
      <c r="J287" s="139">
        <f>ROUND(I287*H287,3)</f>
        <v>0</v>
      </c>
      <c r="K287" s="141"/>
      <c r="L287" s="30"/>
      <c r="M287" s="142" t="s">
        <v>1</v>
      </c>
      <c r="N287" s="143" t="s">
        <v>41</v>
      </c>
      <c r="O287" s="55"/>
      <c r="P287" s="144">
        <f>O287*H287</f>
        <v>0</v>
      </c>
      <c r="Q287" s="144">
        <v>0</v>
      </c>
      <c r="R287" s="144">
        <f>Q287*H287</f>
        <v>0</v>
      </c>
      <c r="S287" s="144">
        <v>0</v>
      </c>
      <c r="T287" s="144">
        <f>S287*H287</f>
        <v>0</v>
      </c>
      <c r="U287" s="145" t="s">
        <v>1</v>
      </c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46" t="s">
        <v>160</v>
      </c>
      <c r="AT287" s="146" t="s">
        <v>156</v>
      </c>
      <c r="AU287" s="146" t="s">
        <v>83</v>
      </c>
      <c r="AY287" s="14" t="s">
        <v>155</v>
      </c>
      <c r="BE287" s="147">
        <f>IF(N287="základná",J287,0)</f>
        <v>0</v>
      </c>
      <c r="BF287" s="147">
        <f>IF(N287="znížená",J287,0)</f>
        <v>0</v>
      </c>
      <c r="BG287" s="147">
        <f>IF(N287="zákl. prenesená",J287,0)</f>
        <v>0</v>
      </c>
      <c r="BH287" s="147">
        <f>IF(N287="zníž. prenesená",J287,0)</f>
        <v>0</v>
      </c>
      <c r="BI287" s="147">
        <f>IF(N287="nulová",J287,0)</f>
        <v>0</v>
      </c>
      <c r="BJ287" s="14" t="s">
        <v>161</v>
      </c>
      <c r="BK287" s="148">
        <f>ROUND(I287*H287,3)</f>
        <v>0</v>
      </c>
      <c r="BL287" s="14" t="s">
        <v>160</v>
      </c>
      <c r="BM287" s="146" t="s">
        <v>586</v>
      </c>
    </row>
    <row r="288" spans="1:65" s="11" customFormat="1" ht="25.95" customHeight="1">
      <c r="B288" s="123"/>
      <c r="D288" s="124" t="s">
        <v>74</v>
      </c>
      <c r="E288" s="125" t="s">
        <v>589</v>
      </c>
      <c r="F288" s="125" t="s">
        <v>590</v>
      </c>
      <c r="I288" s="126"/>
      <c r="J288" s="127">
        <f>BK288</f>
        <v>0</v>
      </c>
      <c r="L288" s="123"/>
      <c r="M288" s="128"/>
      <c r="N288" s="129"/>
      <c r="O288" s="129"/>
      <c r="P288" s="130">
        <f>SUM(P289:P293)</f>
        <v>0</v>
      </c>
      <c r="Q288" s="129"/>
      <c r="R288" s="130">
        <f>SUM(R289:R293)</f>
        <v>0</v>
      </c>
      <c r="S288" s="129"/>
      <c r="T288" s="130">
        <f>SUM(T289:T293)</f>
        <v>0</v>
      </c>
      <c r="U288" s="131"/>
      <c r="AR288" s="124" t="s">
        <v>83</v>
      </c>
      <c r="AT288" s="132" t="s">
        <v>74</v>
      </c>
      <c r="AU288" s="132" t="s">
        <v>75</v>
      </c>
      <c r="AY288" s="124" t="s">
        <v>155</v>
      </c>
      <c r="BK288" s="133">
        <f>SUM(BK289:BK293)</f>
        <v>0</v>
      </c>
    </row>
    <row r="289" spans="1:65" s="2" customFormat="1" ht="24.25" customHeight="1">
      <c r="A289" s="29"/>
      <c r="B289" s="134"/>
      <c r="C289" s="135" t="s">
        <v>591</v>
      </c>
      <c r="D289" s="135" t="s">
        <v>156</v>
      </c>
      <c r="E289" s="136" t="s">
        <v>592</v>
      </c>
      <c r="F289" s="137" t="s">
        <v>593</v>
      </c>
      <c r="G289" s="138" t="s">
        <v>173</v>
      </c>
      <c r="H289" s="139">
        <v>16.170000000000002</v>
      </c>
      <c r="I289" s="140"/>
      <c r="J289" s="139">
        <f>ROUND(I289*H289,3)</f>
        <v>0</v>
      </c>
      <c r="K289" s="141"/>
      <c r="L289" s="30"/>
      <c r="M289" s="142" t="s">
        <v>1</v>
      </c>
      <c r="N289" s="143" t="s">
        <v>41</v>
      </c>
      <c r="O289" s="55"/>
      <c r="P289" s="144">
        <f>O289*H289</f>
        <v>0</v>
      </c>
      <c r="Q289" s="144">
        <v>0</v>
      </c>
      <c r="R289" s="144">
        <f>Q289*H289</f>
        <v>0</v>
      </c>
      <c r="S289" s="144">
        <v>0</v>
      </c>
      <c r="T289" s="144">
        <f>S289*H289</f>
        <v>0</v>
      </c>
      <c r="U289" s="145" t="s">
        <v>1</v>
      </c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46" t="s">
        <v>160</v>
      </c>
      <c r="AT289" s="146" t="s">
        <v>156</v>
      </c>
      <c r="AU289" s="146" t="s">
        <v>83</v>
      </c>
      <c r="AY289" s="14" t="s">
        <v>155</v>
      </c>
      <c r="BE289" s="147">
        <f>IF(N289="základná",J289,0)</f>
        <v>0</v>
      </c>
      <c r="BF289" s="147">
        <f>IF(N289="znížená",J289,0)</f>
        <v>0</v>
      </c>
      <c r="BG289" s="147">
        <f>IF(N289="zákl. prenesená",J289,0)</f>
        <v>0</v>
      </c>
      <c r="BH289" s="147">
        <f>IF(N289="zníž. prenesená",J289,0)</f>
        <v>0</v>
      </c>
      <c r="BI289" s="147">
        <f>IF(N289="nulová",J289,0)</f>
        <v>0</v>
      </c>
      <c r="BJ289" s="14" t="s">
        <v>161</v>
      </c>
      <c r="BK289" s="148">
        <f>ROUND(I289*H289,3)</f>
        <v>0</v>
      </c>
      <c r="BL289" s="14" t="s">
        <v>160</v>
      </c>
      <c r="BM289" s="146" t="s">
        <v>591</v>
      </c>
    </row>
    <row r="290" spans="1:65" s="2" customFormat="1" ht="24.25" customHeight="1">
      <c r="A290" s="29"/>
      <c r="B290" s="134"/>
      <c r="C290" s="135" t="s">
        <v>594</v>
      </c>
      <c r="D290" s="135" t="s">
        <v>156</v>
      </c>
      <c r="E290" s="136" t="s">
        <v>595</v>
      </c>
      <c r="F290" s="137" t="s">
        <v>596</v>
      </c>
      <c r="G290" s="138" t="s">
        <v>173</v>
      </c>
      <c r="H290" s="139">
        <v>16.170000000000002</v>
      </c>
      <c r="I290" s="140"/>
      <c r="J290" s="139">
        <f>ROUND(I290*H290,3)</f>
        <v>0</v>
      </c>
      <c r="K290" s="141"/>
      <c r="L290" s="30"/>
      <c r="M290" s="142" t="s">
        <v>1</v>
      </c>
      <c r="N290" s="143" t="s">
        <v>41</v>
      </c>
      <c r="O290" s="55"/>
      <c r="P290" s="144">
        <f>O290*H290</f>
        <v>0</v>
      </c>
      <c r="Q290" s="144">
        <v>0</v>
      </c>
      <c r="R290" s="144">
        <f>Q290*H290</f>
        <v>0</v>
      </c>
      <c r="S290" s="144">
        <v>0</v>
      </c>
      <c r="T290" s="144">
        <f>S290*H290</f>
        <v>0</v>
      </c>
      <c r="U290" s="145" t="s">
        <v>1</v>
      </c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46" t="s">
        <v>160</v>
      </c>
      <c r="AT290" s="146" t="s">
        <v>156</v>
      </c>
      <c r="AU290" s="146" t="s">
        <v>83</v>
      </c>
      <c r="AY290" s="14" t="s">
        <v>155</v>
      </c>
      <c r="BE290" s="147">
        <f>IF(N290="základná",J290,0)</f>
        <v>0</v>
      </c>
      <c r="BF290" s="147">
        <f>IF(N290="znížená",J290,0)</f>
        <v>0</v>
      </c>
      <c r="BG290" s="147">
        <f>IF(N290="zákl. prenesená",J290,0)</f>
        <v>0</v>
      </c>
      <c r="BH290" s="147">
        <f>IF(N290="zníž. prenesená",J290,0)</f>
        <v>0</v>
      </c>
      <c r="BI290" s="147">
        <f>IF(N290="nulová",J290,0)</f>
        <v>0</v>
      </c>
      <c r="BJ290" s="14" t="s">
        <v>161</v>
      </c>
      <c r="BK290" s="148">
        <f>ROUND(I290*H290,3)</f>
        <v>0</v>
      </c>
      <c r="BL290" s="14" t="s">
        <v>160</v>
      </c>
      <c r="BM290" s="146" t="s">
        <v>594</v>
      </c>
    </row>
    <row r="291" spans="1:65" s="2" customFormat="1" ht="24.25" customHeight="1">
      <c r="A291" s="29"/>
      <c r="B291" s="134"/>
      <c r="C291" s="135" t="s">
        <v>597</v>
      </c>
      <c r="D291" s="135" t="s">
        <v>156</v>
      </c>
      <c r="E291" s="136" t="s">
        <v>598</v>
      </c>
      <c r="F291" s="137" t="s">
        <v>599</v>
      </c>
      <c r="G291" s="138" t="s">
        <v>173</v>
      </c>
      <c r="H291" s="139">
        <v>100.28400000000001</v>
      </c>
      <c r="I291" s="140"/>
      <c r="J291" s="139">
        <f>ROUND(I291*H291,3)</f>
        <v>0</v>
      </c>
      <c r="K291" s="141"/>
      <c r="L291" s="30"/>
      <c r="M291" s="142" t="s">
        <v>1</v>
      </c>
      <c r="N291" s="143" t="s">
        <v>41</v>
      </c>
      <c r="O291" s="55"/>
      <c r="P291" s="144">
        <f>O291*H291</f>
        <v>0</v>
      </c>
      <c r="Q291" s="144">
        <v>0</v>
      </c>
      <c r="R291" s="144">
        <f>Q291*H291</f>
        <v>0</v>
      </c>
      <c r="S291" s="144">
        <v>0</v>
      </c>
      <c r="T291" s="144">
        <f>S291*H291</f>
        <v>0</v>
      </c>
      <c r="U291" s="145" t="s">
        <v>1</v>
      </c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46" t="s">
        <v>160</v>
      </c>
      <c r="AT291" s="146" t="s">
        <v>156</v>
      </c>
      <c r="AU291" s="146" t="s">
        <v>83</v>
      </c>
      <c r="AY291" s="14" t="s">
        <v>155</v>
      </c>
      <c r="BE291" s="147">
        <f>IF(N291="základná",J291,0)</f>
        <v>0</v>
      </c>
      <c r="BF291" s="147">
        <f>IF(N291="znížená",J291,0)</f>
        <v>0</v>
      </c>
      <c r="BG291" s="147">
        <f>IF(N291="zákl. prenesená",J291,0)</f>
        <v>0</v>
      </c>
      <c r="BH291" s="147">
        <f>IF(N291="zníž. prenesená",J291,0)</f>
        <v>0</v>
      </c>
      <c r="BI291" s="147">
        <f>IF(N291="nulová",J291,0)</f>
        <v>0</v>
      </c>
      <c r="BJ291" s="14" t="s">
        <v>161</v>
      </c>
      <c r="BK291" s="148">
        <f>ROUND(I291*H291,3)</f>
        <v>0</v>
      </c>
      <c r="BL291" s="14" t="s">
        <v>160</v>
      </c>
      <c r="BM291" s="146" t="s">
        <v>597</v>
      </c>
    </row>
    <row r="292" spans="1:65" s="2" customFormat="1" ht="24.25" customHeight="1">
      <c r="A292" s="29"/>
      <c r="B292" s="134"/>
      <c r="C292" s="135" t="s">
        <v>600</v>
      </c>
      <c r="D292" s="135" t="s">
        <v>156</v>
      </c>
      <c r="E292" s="136" t="s">
        <v>601</v>
      </c>
      <c r="F292" s="137" t="s">
        <v>602</v>
      </c>
      <c r="G292" s="138" t="s">
        <v>173</v>
      </c>
      <c r="H292" s="139">
        <v>100.28400000000001</v>
      </c>
      <c r="I292" s="140"/>
      <c r="J292" s="139">
        <f>ROUND(I292*H292,3)</f>
        <v>0</v>
      </c>
      <c r="K292" s="141"/>
      <c r="L292" s="30"/>
      <c r="M292" s="142" t="s">
        <v>1</v>
      </c>
      <c r="N292" s="143" t="s">
        <v>41</v>
      </c>
      <c r="O292" s="55"/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4">
        <f>S292*H292</f>
        <v>0</v>
      </c>
      <c r="U292" s="145" t="s">
        <v>1</v>
      </c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46" t="s">
        <v>160</v>
      </c>
      <c r="AT292" s="146" t="s">
        <v>156</v>
      </c>
      <c r="AU292" s="146" t="s">
        <v>83</v>
      </c>
      <c r="AY292" s="14" t="s">
        <v>155</v>
      </c>
      <c r="BE292" s="147">
        <f>IF(N292="základná",J292,0)</f>
        <v>0</v>
      </c>
      <c r="BF292" s="147">
        <f>IF(N292="znížená",J292,0)</f>
        <v>0</v>
      </c>
      <c r="BG292" s="147">
        <f>IF(N292="zákl. prenesená",J292,0)</f>
        <v>0</v>
      </c>
      <c r="BH292" s="147">
        <f>IF(N292="zníž. prenesená",J292,0)</f>
        <v>0</v>
      </c>
      <c r="BI292" s="147">
        <f>IF(N292="nulová",J292,0)</f>
        <v>0</v>
      </c>
      <c r="BJ292" s="14" t="s">
        <v>161</v>
      </c>
      <c r="BK292" s="148">
        <f>ROUND(I292*H292,3)</f>
        <v>0</v>
      </c>
      <c r="BL292" s="14" t="s">
        <v>160</v>
      </c>
      <c r="BM292" s="146" t="s">
        <v>600</v>
      </c>
    </row>
    <row r="293" spans="1:65" s="2" customFormat="1" ht="24.25" customHeight="1">
      <c r="A293" s="29"/>
      <c r="B293" s="134"/>
      <c r="C293" s="135" t="s">
        <v>603</v>
      </c>
      <c r="D293" s="135" t="s">
        <v>156</v>
      </c>
      <c r="E293" s="136" t="s">
        <v>604</v>
      </c>
      <c r="F293" s="137" t="s">
        <v>605</v>
      </c>
      <c r="G293" s="138" t="s">
        <v>173</v>
      </c>
      <c r="H293" s="139">
        <v>158.88399999999999</v>
      </c>
      <c r="I293" s="140"/>
      <c r="J293" s="139">
        <f>ROUND(I293*H293,3)</f>
        <v>0</v>
      </c>
      <c r="K293" s="141"/>
      <c r="L293" s="30"/>
      <c r="M293" s="142" t="s">
        <v>1</v>
      </c>
      <c r="N293" s="143" t="s">
        <v>41</v>
      </c>
      <c r="O293" s="55"/>
      <c r="P293" s="144">
        <f>O293*H293</f>
        <v>0</v>
      </c>
      <c r="Q293" s="144">
        <v>0</v>
      </c>
      <c r="R293" s="144">
        <f>Q293*H293</f>
        <v>0</v>
      </c>
      <c r="S293" s="144">
        <v>0</v>
      </c>
      <c r="T293" s="144">
        <f>S293*H293</f>
        <v>0</v>
      </c>
      <c r="U293" s="145" t="s">
        <v>1</v>
      </c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46" t="s">
        <v>160</v>
      </c>
      <c r="AT293" s="146" t="s">
        <v>156</v>
      </c>
      <c r="AU293" s="146" t="s">
        <v>83</v>
      </c>
      <c r="AY293" s="14" t="s">
        <v>155</v>
      </c>
      <c r="BE293" s="147">
        <f>IF(N293="základná",J293,0)</f>
        <v>0</v>
      </c>
      <c r="BF293" s="147">
        <f>IF(N293="znížená",J293,0)</f>
        <v>0</v>
      </c>
      <c r="BG293" s="147">
        <f>IF(N293="zákl. prenesená",J293,0)</f>
        <v>0</v>
      </c>
      <c r="BH293" s="147">
        <f>IF(N293="zníž. prenesená",J293,0)</f>
        <v>0</v>
      </c>
      <c r="BI293" s="147">
        <f>IF(N293="nulová",J293,0)</f>
        <v>0</v>
      </c>
      <c r="BJ293" s="14" t="s">
        <v>161</v>
      </c>
      <c r="BK293" s="148">
        <f>ROUND(I293*H293,3)</f>
        <v>0</v>
      </c>
      <c r="BL293" s="14" t="s">
        <v>160</v>
      </c>
      <c r="BM293" s="146" t="s">
        <v>603</v>
      </c>
    </row>
    <row r="294" spans="1:65" s="11" customFormat="1" ht="25.95" customHeight="1">
      <c r="B294" s="123"/>
      <c r="D294" s="124" t="s">
        <v>74</v>
      </c>
      <c r="E294" s="125" t="s">
        <v>606</v>
      </c>
      <c r="F294" s="125" t="s">
        <v>607</v>
      </c>
      <c r="I294" s="126"/>
      <c r="J294" s="127">
        <f>BK294</f>
        <v>0</v>
      </c>
      <c r="L294" s="123"/>
      <c r="M294" s="128"/>
      <c r="N294" s="129"/>
      <c r="O294" s="129"/>
      <c r="P294" s="130">
        <f>SUM(P295:P297)</f>
        <v>0</v>
      </c>
      <c r="Q294" s="129"/>
      <c r="R294" s="130">
        <f>SUM(R295:R297)</f>
        <v>0</v>
      </c>
      <c r="S294" s="129"/>
      <c r="T294" s="130">
        <f>SUM(T295:T297)</f>
        <v>0</v>
      </c>
      <c r="U294" s="131"/>
      <c r="AR294" s="124" t="s">
        <v>83</v>
      </c>
      <c r="AT294" s="132" t="s">
        <v>74</v>
      </c>
      <c r="AU294" s="132" t="s">
        <v>75</v>
      </c>
      <c r="AY294" s="124" t="s">
        <v>155</v>
      </c>
      <c r="BK294" s="133">
        <f>SUM(BK295:BK297)</f>
        <v>0</v>
      </c>
    </row>
    <row r="295" spans="1:65" s="2" customFormat="1" ht="24.25" customHeight="1">
      <c r="A295" s="29"/>
      <c r="B295" s="134"/>
      <c r="C295" s="135" t="s">
        <v>608</v>
      </c>
      <c r="D295" s="135" t="s">
        <v>156</v>
      </c>
      <c r="E295" s="136" t="s">
        <v>609</v>
      </c>
      <c r="F295" s="137" t="s">
        <v>610</v>
      </c>
      <c r="G295" s="138" t="s">
        <v>173</v>
      </c>
      <c r="H295" s="139">
        <v>321.32499999999999</v>
      </c>
      <c r="I295" s="140"/>
      <c r="J295" s="139">
        <f>ROUND(I295*H295,3)</f>
        <v>0</v>
      </c>
      <c r="K295" s="141"/>
      <c r="L295" s="30"/>
      <c r="M295" s="142" t="s">
        <v>1</v>
      </c>
      <c r="N295" s="143" t="s">
        <v>41</v>
      </c>
      <c r="O295" s="55"/>
      <c r="P295" s="144">
        <f>O295*H295</f>
        <v>0</v>
      </c>
      <c r="Q295" s="144">
        <v>0</v>
      </c>
      <c r="R295" s="144">
        <f>Q295*H295</f>
        <v>0</v>
      </c>
      <c r="S295" s="144">
        <v>0</v>
      </c>
      <c r="T295" s="144">
        <f>S295*H295</f>
        <v>0</v>
      </c>
      <c r="U295" s="145" t="s">
        <v>1</v>
      </c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46" t="s">
        <v>160</v>
      </c>
      <c r="AT295" s="146" t="s">
        <v>156</v>
      </c>
      <c r="AU295" s="146" t="s">
        <v>83</v>
      </c>
      <c r="AY295" s="14" t="s">
        <v>155</v>
      </c>
      <c r="BE295" s="147">
        <f>IF(N295="základná",J295,0)</f>
        <v>0</v>
      </c>
      <c r="BF295" s="147">
        <f>IF(N295="znížená",J295,0)</f>
        <v>0</v>
      </c>
      <c r="BG295" s="147">
        <f>IF(N295="zákl. prenesená",J295,0)</f>
        <v>0</v>
      </c>
      <c r="BH295" s="147">
        <f>IF(N295="zníž. prenesená",J295,0)</f>
        <v>0</v>
      </c>
      <c r="BI295" s="147">
        <f>IF(N295="nulová",J295,0)</f>
        <v>0</v>
      </c>
      <c r="BJ295" s="14" t="s">
        <v>161</v>
      </c>
      <c r="BK295" s="148">
        <f>ROUND(I295*H295,3)</f>
        <v>0</v>
      </c>
      <c r="BL295" s="14" t="s">
        <v>160</v>
      </c>
      <c r="BM295" s="146" t="s">
        <v>608</v>
      </c>
    </row>
    <row r="296" spans="1:65" s="2" customFormat="1" ht="24.25" customHeight="1">
      <c r="A296" s="29"/>
      <c r="B296" s="134"/>
      <c r="C296" s="135" t="s">
        <v>611</v>
      </c>
      <c r="D296" s="135" t="s">
        <v>156</v>
      </c>
      <c r="E296" s="136" t="s">
        <v>612</v>
      </c>
      <c r="F296" s="137" t="s">
        <v>613</v>
      </c>
      <c r="G296" s="138" t="s">
        <v>173</v>
      </c>
      <c r="H296" s="139">
        <v>243.4</v>
      </c>
      <c r="I296" s="140"/>
      <c r="J296" s="139">
        <f>ROUND(I296*H296,3)</f>
        <v>0</v>
      </c>
      <c r="K296" s="141"/>
      <c r="L296" s="30"/>
      <c r="M296" s="142" t="s">
        <v>1</v>
      </c>
      <c r="N296" s="143" t="s">
        <v>41</v>
      </c>
      <c r="O296" s="55"/>
      <c r="P296" s="144">
        <f>O296*H296</f>
        <v>0</v>
      </c>
      <c r="Q296" s="144">
        <v>0</v>
      </c>
      <c r="R296" s="144">
        <f>Q296*H296</f>
        <v>0</v>
      </c>
      <c r="S296" s="144">
        <v>0</v>
      </c>
      <c r="T296" s="144">
        <f>S296*H296</f>
        <v>0</v>
      </c>
      <c r="U296" s="145" t="s">
        <v>1</v>
      </c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46" t="s">
        <v>160</v>
      </c>
      <c r="AT296" s="146" t="s">
        <v>156</v>
      </c>
      <c r="AU296" s="146" t="s">
        <v>83</v>
      </c>
      <c r="AY296" s="14" t="s">
        <v>155</v>
      </c>
      <c r="BE296" s="147">
        <f>IF(N296="základná",J296,0)</f>
        <v>0</v>
      </c>
      <c r="BF296" s="147">
        <f>IF(N296="znížená",J296,0)</f>
        <v>0</v>
      </c>
      <c r="BG296" s="147">
        <f>IF(N296="zákl. prenesená",J296,0)</f>
        <v>0</v>
      </c>
      <c r="BH296" s="147">
        <f>IF(N296="zníž. prenesená",J296,0)</f>
        <v>0</v>
      </c>
      <c r="BI296" s="147">
        <f>IF(N296="nulová",J296,0)</f>
        <v>0</v>
      </c>
      <c r="BJ296" s="14" t="s">
        <v>161</v>
      </c>
      <c r="BK296" s="148">
        <f>ROUND(I296*H296,3)</f>
        <v>0</v>
      </c>
      <c r="BL296" s="14" t="s">
        <v>160</v>
      </c>
      <c r="BM296" s="146" t="s">
        <v>611</v>
      </c>
    </row>
    <row r="297" spans="1:65" s="2" customFormat="1" ht="24.25" customHeight="1">
      <c r="A297" s="29"/>
      <c r="B297" s="134"/>
      <c r="C297" s="135" t="s">
        <v>614</v>
      </c>
      <c r="D297" s="135" t="s">
        <v>156</v>
      </c>
      <c r="E297" s="136" t="s">
        <v>615</v>
      </c>
      <c r="F297" s="137" t="s">
        <v>616</v>
      </c>
      <c r="G297" s="138" t="s">
        <v>173</v>
      </c>
      <c r="H297" s="139">
        <v>321.32499999999999</v>
      </c>
      <c r="I297" s="140"/>
      <c r="J297" s="139">
        <f>ROUND(I297*H297,3)</f>
        <v>0</v>
      </c>
      <c r="K297" s="141"/>
      <c r="L297" s="30"/>
      <c r="M297" s="159" t="s">
        <v>1</v>
      </c>
      <c r="N297" s="160" t="s">
        <v>41</v>
      </c>
      <c r="O297" s="161"/>
      <c r="P297" s="162">
        <f>O297*H297</f>
        <v>0</v>
      </c>
      <c r="Q297" s="162">
        <v>0</v>
      </c>
      <c r="R297" s="162">
        <f>Q297*H297</f>
        <v>0</v>
      </c>
      <c r="S297" s="162">
        <v>0</v>
      </c>
      <c r="T297" s="162">
        <f>S297*H297</f>
        <v>0</v>
      </c>
      <c r="U297" s="163" t="s">
        <v>1</v>
      </c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46" t="s">
        <v>160</v>
      </c>
      <c r="AT297" s="146" t="s">
        <v>156</v>
      </c>
      <c r="AU297" s="146" t="s">
        <v>83</v>
      </c>
      <c r="AY297" s="14" t="s">
        <v>155</v>
      </c>
      <c r="BE297" s="147">
        <f>IF(N297="základná",J297,0)</f>
        <v>0</v>
      </c>
      <c r="BF297" s="147">
        <f>IF(N297="znížená",J297,0)</f>
        <v>0</v>
      </c>
      <c r="BG297" s="147">
        <f>IF(N297="zákl. prenesená",J297,0)</f>
        <v>0</v>
      </c>
      <c r="BH297" s="147">
        <f>IF(N297="zníž. prenesená",J297,0)</f>
        <v>0</v>
      </c>
      <c r="BI297" s="147">
        <f>IF(N297="nulová",J297,0)</f>
        <v>0</v>
      </c>
      <c r="BJ297" s="14" t="s">
        <v>161</v>
      </c>
      <c r="BK297" s="148">
        <f>ROUND(I297*H297,3)</f>
        <v>0</v>
      </c>
      <c r="BL297" s="14" t="s">
        <v>160</v>
      </c>
      <c r="BM297" s="146" t="s">
        <v>614</v>
      </c>
    </row>
    <row r="298" spans="1:65" s="2" customFormat="1" ht="7" customHeight="1">
      <c r="A298" s="29"/>
      <c r="B298" s="44"/>
      <c r="C298" s="45"/>
      <c r="D298" s="45"/>
      <c r="E298" s="45"/>
      <c r="F298" s="45"/>
      <c r="G298" s="45"/>
      <c r="H298" s="45"/>
      <c r="I298" s="45"/>
      <c r="J298" s="45"/>
      <c r="K298" s="45"/>
      <c r="L298" s="30"/>
      <c r="M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</row>
  </sheetData>
  <autoFilter ref="C136:K297" xr:uid="{00000000-0009-0000-0000-00000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26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87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5" customHeight="1">
      <c r="B4" s="17"/>
      <c r="D4" s="18" t="s">
        <v>112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10" t="str">
        <f>'Rekapitulácia stavby'!K6</f>
        <v>Novostavba bytového domu</v>
      </c>
      <c r="F7" s="211"/>
      <c r="G7" s="211"/>
      <c r="H7" s="211"/>
      <c r="L7" s="17"/>
    </row>
    <row r="8" spans="1:46" s="2" customFormat="1" ht="12" customHeight="1">
      <c r="A8" s="29"/>
      <c r="B8" s="30"/>
      <c r="C8" s="29"/>
      <c r="D8" s="24" t="s">
        <v>113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617</v>
      </c>
      <c r="F9" s="209"/>
      <c r="G9" s="209"/>
      <c r="H9" s="20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8. 4. 2021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19</v>
      </c>
      <c r="F15" s="29"/>
      <c r="G15" s="29"/>
      <c r="H15" s="29"/>
      <c r="I15" s="24" t="s">
        <v>24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2" t="str">
        <f>'Rekapitulácia stavby'!E14</f>
        <v>Vyplň údaj</v>
      </c>
      <c r="F18" s="199"/>
      <c r="G18" s="199"/>
      <c r="H18" s="199"/>
      <c r="I18" s="24" t="s">
        <v>24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">
        <v>28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33</v>
      </c>
      <c r="F24" s="29"/>
      <c r="G24" s="29"/>
      <c r="H24" s="29"/>
      <c r="I24" s="24" t="s">
        <v>24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03" t="s">
        <v>1</v>
      </c>
      <c r="F27" s="203"/>
      <c r="G27" s="203"/>
      <c r="H27" s="20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4" customHeight="1">
      <c r="A30" s="29"/>
      <c r="B30" s="30"/>
      <c r="C30" s="29"/>
      <c r="D30" s="94" t="s">
        <v>35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39</v>
      </c>
      <c r="E33" s="24" t="s">
        <v>40</v>
      </c>
      <c r="F33" s="96">
        <f>ROUND((SUM(BE122:BE225)),  2)</f>
        <v>0</v>
      </c>
      <c r="G33" s="29"/>
      <c r="H33" s="29"/>
      <c r="I33" s="97">
        <v>0.2</v>
      </c>
      <c r="J33" s="96">
        <f>ROUND(((SUM(BE122:BE225))*I33),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41</v>
      </c>
      <c r="F34" s="96">
        <f>ROUND((SUM(BF122:BF225)),  2)</f>
        <v>0</v>
      </c>
      <c r="G34" s="29"/>
      <c r="H34" s="29"/>
      <c r="I34" s="97">
        <v>0.2</v>
      </c>
      <c r="J34" s="96">
        <f>ROUND(((SUM(BF122:BF225))*I34),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42</v>
      </c>
      <c r="F35" s="96">
        <f>ROUND((SUM(BG122:BG225)),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43</v>
      </c>
      <c r="F36" s="96">
        <f>ROUND((SUM(BH122:BH225)),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44</v>
      </c>
      <c r="F37" s="96">
        <f>ROUND((SUM(BI122:BI225)),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4" customHeight="1">
      <c r="A39" s="29"/>
      <c r="B39" s="30"/>
      <c r="C39" s="98"/>
      <c r="D39" s="99" t="s">
        <v>45</v>
      </c>
      <c r="E39" s="57"/>
      <c r="F39" s="57"/>
      <c r="G39" s="100" t="s">
        <v>46</v>
      </c>
      <c r="H39" s="101" t="s">
        <v>47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29"/>
      <c r="B61" s="30"/>
      <c r="C61" s="29"/>
      <c r="D61" s="42" t="s">
        <v>50</v>
      </c>
      <c r="E61" s="32"/>
      <c r="F61" s="104" t="s">
        <v>51</v>
      </c>
      <c r="G61" s="42" t="s">
        <v>50</v>
      </c>
      <c r="H61" s="32"/>
      <c r="I61" s="32"/>
      <c r="J61" s="105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29"/>
      <c r="B76" s="30"/>
      <c r="C76" s="29"/>
      <c r="D76" s="42" t="s">
        <v>50</v>
      </c>
      <c r="E76" s="32"/>
      <c r="F76" s="104" t="s">
        <v>51</v>
      </c>
      <c r="G76" s="42" t="s">
        <v>50</v>
      </c>
      <c r="H76" s="32"/>
      <c r="I76" s="32"/>
      <c r="J76" s="105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hidden="1" customHeight="1">
      <c r="A82" s="29"/>
      <c r="B82" s="30"/>
      <c r="C82" s="18" t="s">
        <v>115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0" t="str">
        <f>E7</f>
        <v>Novostavba bytového domu</v>
      </c>
      <c r="F85" s="211"/>
      <c r="G85" s="211"/>
      <c r="H85" s="21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113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93" t="str">
        <f>E9</f>
        <v xml:space="preserve">02 - Elektroinštalácia </v>
      </c>
      <c r="F87" s="209"/>
      <c r="G87" s="209"/>
      <c r="H87" s="20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>Obec Malá Čierna</v>
      </c>
      <c r="G89" s="29"/>
      <c r="H89" s="29"/>
      <c r="I89" s="24" t="s">
        <v>20</v>
      </c>
      <c r="J89" s="52" t="str">
        <f>IF(J12="","",J12)</f>
        <v>8. 4. 2021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5" hidden="1" customHeight="1">
      <c r="A91" s="29"/>
      <c r="B91" s="30"/>
      <c r="C91" s="24" t="s">
        <v>22</v>
      </c>
      <c r="D91" s="29"/>
      <c r="E91" s="29"/>
      <c r="F91" s="22" t="str">
        <f>E15</f>
        <v>Obec Malá Čierna</v>
      </c>
      <c r="G91" s="29"/>
      <c r="H91" s="29"/>
      <c r="I91" s="24" t="s">
        <v>27</v>
      </c>
      <c r="J91" s="27" t="str">
        <f>E21</f>
        <v>Project89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hidden="1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Ing. Eduard Luščoň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4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6" t="s">
        <v>116</v>
      </c>
      <c r="D94" s="98"/>
      <c r="E94" s="98"/>
      <c r="F94" s="98"/>
      <c r="G94" s="98"/>
      <c r="H94" s="98"/>
      <c r="I94" s="98"/>
      <c r="J94" s="107" t="s">
        <v>117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4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8" t="s">
        <v>118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119</v>
      </c>
    </row>
    <row r="97" spans="1:31" s="9" customFormat="1" ht="25" hidden="1" customHeight="1">
      <c r="B97" s="109"/>
      <c r="D97" s="110" t="s">
        <v>618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1:31" s="12" customFormat="1" ht="19.95" hidden="1" customHeight="1">
      <c r="B98" s="164"/>
      <c r="D98" s="165" t="s">
        <v>619</v>
      </c>
      <c r="E98" s="166"/>
      <c r="F98" s="166"/>
      <c r="G98" s="166"/>
      <c r="H98" s="166"/>
      <c r="I98" s="166"/>
      <c r="J98" s="167">
        <f>J124</f>
        <v>0</v>
      </c>
      <c r="L98" s="164"/>
    </row>
    <row r="99" spans="1:31" s="9" customFormat="1" ht="25" hidden="1" customHeight="1">
      <c r="B99" s="109"/>
      <c r="D99" s="110" t="s">
        <v>620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1:31" s="12" customFormat="1" ht="19.95" hidden="1" customHeight="1">
      <c r="B100" s="164"/>
      <c r="D100" s="165" t="s">
        <v>621</v>
      </c>
      <c r="E100" s="166"/>
      <c r="F100" s="166"/>
      <c r="G100" s="166"/>
      <c r="H100" s="166"/>
      <c r="I100" s="166"/>
      <c r="J100" s="167">
        <f>J131</f>
        <v>0</v>
      </c>
      <c r="L100" s="164"/>
    </row>
    <row r="101" spans="1:31" s="12" customFormat="1" ht="19.95" hidden="1" customHeight="1">
      <c r="B101" s="164"/>
      <c r="D101" s="165" t="s">
        <v>622</v>
      </c>
      <c r="E101" s="166"/>
      <c r="F101" s="166"/>
      <c r="G101" s="166"/>
      <c r="H101" s="166"/>
      <c r="I101" s="166"/>
      <c r="J101" s="167">
        <f>J213</f>
        <v>0</v>
      </c>
      <c r="L101" s="164"/>
    </row>
    <row r="102" spans="1:31" s="9" customFormat="1" ht="25" hidden="1" customHeight="1">
      <c r="B102" s="109"/>
      <c r="D102" s="110" t="s">
        <v>623</v>
      </c>
      <c r="E102" s="111"/>
      <c r="F102" s="111"/>
      <c r="G102" s="111"/>
      <c r="H102" s="111"/>
      <c r="I102" s="111"/>
      <c r="J102" s="112">
        <f>J224</f>
        <v>0</v>
      </c>
      <c r="L102" s="109"/>
    </row>
    <row r="103" spans="1:31" s="2" customFormat="1" ht="21.75" hidden="1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7" hidden="1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hidden="1"/>
    <row r="106" spans="1:31" hidden="1"/>
    <row r="107" spans="1:31" hidden="1"/>
    <row r="108" spans="1:31" s="2" customFormat="1" ht="7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5" customHeight="1">
      <c r="A109" s="29"/>
      <c r="B109" s="30"/>
      <c r="C109" s="18" t="s">
        <v>141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7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14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0" t="str">
        <f>E7</f>
        <v>Novostavba bytového domu</v>
      </c>
      <c r="F112" s="211"/>
      <c r="G112" s="211"/>
      <c r="H112" s="211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113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93" t="str">
        <f>E9</f>
        <v xml:space="preserve">02 - Elektroinštalácia </v>
      </c>
      <c r="F114" s="209"/>
      <c r="G114" s="209"/>
      <c r="H114" s="20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7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18</v>
      </c>
      <c r="D116" s="29"/>
      <c r="E116" s="29"/>
      <c r="F116" s="22" t="str">
        <f>F12</f>
        <v>Obec Malá Čierna</v>
      </c>
      <c r="G116" s="29"/>
      <c r="H116" s="29"/>
      <c r="I116" s="24" t="s">
        <v>20</v>
      </c>
      <c r="J116" s="52" t="str">
        <f>IF(J12="","",J12)</f>
        <v>8. 4. 2021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7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5" customHeight="1">
      <c r="A118" s="29"/>
      <c r="B118" s="30"/>
      <c r="C118" s="24" t="s">
        <v>22</v>
      </c>
      <c r="D118" s="29"/>
      <c r="E118" s="29"/>
      <c r="F118" s="22" t="str">
        <f>E15</f>
        <v>Obec Malá Čierna</v>
      </c>
      <c r="G118" s="29"/>
      <c r="H118" s="29"/>
      <c r="I118" s="24" t="s">
        <v>27</v>
      </c>
      <c r="J118" s="27" t="str">
        <f>E21</f>
        <v>Project89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5" customHeight="1">
      <c r="A119" s="29"/>
      <c r="B119" s="30"/>
      <c r="C119" s="24" t="s">
        <v>25</v>
      </c>
      <c r="D119" s="29"/>
      <c r="E119" s="29"/>
      <c r="F119" s="22" t="str">
        <f>IF(E18="","",E18)</f>
        <v>Vyplň údaj</v>
      </c>
      <c r="G119" s="29"/>
      <c r="H119" s="29"/>
      <c r="I119" s="24" t="s">
        <v>32</v>
      </c>
      <c r="J119" s="27" t="str">
        <f>E24</f>
        <v>Ing. Eduard Luščoň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4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3"/>
      <c r="B121" s="114"/>
      <c r="C121" s="115" t="s">
        <v>142</v>
      </c>
      <c r="D121" s="116" t="s">
        <v>60</v>
      </c>
      <c r="E121" s="116" t="s">
        <v>56</v>
      </c>
      <c r="F121" s="116" t="s">
        <v>57</v>
      </c>
      <c r="G121" s="116" t="s">
        <v>143</v>
      </c>
      <c r="H121" s="116" t="s">
        <v>144</v>
      </c>
      <c r="I121" s="116" t="s">
        <v>145</v>
      </c>
      <c r="J121" s="117" t="s">
        <v>117</v>
      </c>
      <c r="K121" s="118" t="s">
        <v>146</v>
      </c>
      <c r="L121" s="119"/>
      <c r="M121" s="59" t="s">
        <v>1</v>
      </c>
      <c r="N121" s="60" t="s">
        <v>39</v>
      </c>
      <c r="O121" s="60" t="s">
        <v>147</v>
      </c>
      <c r="P121" s="60" t="s">
        <v>148</v>
      </c>
      <c r="Q121" s="60" t="s">
        <v>149</v>
      </c>
      <c r="R121" s="60" t="s">
        <v>150</v>
      </c>
      <c r="S121" s="60" t="s">
        <v>151</v>
      </c>
      <c r="T121" s="60" t="s">
        <v>152</v>
      </c>
      <c r="U121" s="61" t="s">
        <v>153</v>
      </c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</row>
    <row r="122" spans="1:65" s="2" customFormat="1" ht="22.95" customHeight="1">
      <c r="A122" s="29"/>
      <c r="B122" s="30"/>
      <c r="C122" s="66" t="s">
        <v>118</v>
      </c>
      <c r="D122" s="29"/>
      <c r="E122" s="29"/>
      <c r="F122" s="29"/>
      <c r="G122" s="29"/>
      <c r="H122" s="29"/>
      <c r="I122" s="29"/>
      <c r="J122" s="120">
        <f>BK122</f>
        <v>0</v>
      </c>
      <c r="K122" s="29"/>
      <c r="L122" s="30"/>
      <c r="M122" s="62"/>
      <c r="N122" s="53"/>
      <c r="O122" s="63"/>
      <c r="P122" s="121">
        <f>P123+P130+P224</f>
        <v>0</v>
      </c>
      <c r="Q122" s="63"/>
      <c r="R122" s="121">
        <f>R123+R130+R224</f>
        <v>0</v>
      </c>
      <c r="S122" s="63"/>
      <c r="T122" s="121">
        <f>T123+T130+T224</f>
        <v>0</v>
      </c>
      <c r="U122" s="64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74</v>
      </c>
      <c r="AU122" s="14" t="s">
        <v>119</v>
      </c>
      <c r="BK122" s="122">
        <f>BK123+BK130+BK224</f>
        <v>0</v>
      </c>
    </row>
    <row r="123" spans="1:65" s="11" customFormat="1" ht="25.95" customHeight="1">
      <c r="B123" s="123"/>
      <c r="D123" s="124" t="s">
        <v>74</v>
      </c>
      <c r="E123" s="125" t="s">
        <v>624</v>
      </c>
      <c r="F123" s="125" t="s">
        <v>625</v>
      </c>
      <c r="I123" s="126"/>
      <c r="J123" s="127">
        <f>BK123</f>
        <v>0</v>
      </c>
      <c r="L123" s="123"/>
      <c r="M123" s="128"/>
      <c r="N123" s="129"/>
      <c r="O123" s="129"/>
      <c r="P123" s="130">
        <f>P124</f>
        <v>0</v>
      </c>
      <c r="Q123" s="129"/>
      <c r="R123" s="130">
        <f>R124</f>
        <v>0</v>
      </c>
      <c r="S123" s="129"/>
      <c r="T123" s="130">
        <f>T124</f>
        <v>0</v>
      </c>
      <c r="U123" s="131"/>
      <c r="AR123" s="124" t="s">
        <v>83</v>
      </c>
      <c r="AT123" s="132" t="s">
        <v>74</v>
      </c>
      <c r="AU123" s="132" t="s">
        <v>75</v>
      </c>
      <c r="AY123" s="124" t="s">
        <v>155</v>
      </c>
      <c r="BK123" s="133">
        <f>BK124</f>
        <v>0</v>
      </c>
    </row>
    <row r="124" spans="1:65" s="11" customFormat="1" ht="22.95" customHeight="1">
      <c r="B124" s="123"/>
      <c r="D124" s="124" t="s">
        <v>74</v>
      </c>
      <c r="E124" s="168" t="s">
        <v>303</v>
      </c>
      <c r="F124" s="168" t="s">
        <v>304</v>
      </c>
      <c r="I124" s="126"/>
      <c r="J124" s="169">
        <f>BK124</f>
        <v>0</v>
      </c>
      <c r="L124" s="123"/>
      <c r="M124" s="128"/>
      <c r="N124" s="129"/>
      <c r="O124" s="129"/>
      <c r="P124" s="130">
        <f>SUM(P125:P129)</f>
        <v>0</v>
      </c>
      <c r="Q124" s="129"/>
      <c r="R124" s="130">
        <f>SUM(R125:R129)</f>
        <v>0</v>
      </c>
      <c r="S124" s="129"/>
      <c r="T124" s="130">
        <f>SUM(T125:T129)</f>
        <v>0</v>
      </c>
      <c r="U124" s="131"/>
      <c r="AR124" s="124" t="s">
        <v>83</v>
      </c>
      <c r="AT124" s="132" t="s">
        <v>74</v>
      </c>
      <c r="AU124" s="132" t="s">
        <v>83</v>
      </c>
      <c r="AY124" s="124" t="s">
        <v>155</v>
      </c>
      <c r="BK124" s="133">
        <f>SUM(BK125:BK129)</f>
        <v>0</v>
      </c>
    </row>
    <row r="125" spans="1:65" s="2" customFormat="1" ht="37.950000000000003" customHeight="1">
      <c r="A125" s="29"/>
      <c r="B125" s="134"/>
      <c r="C125" s="135" t="s">
        <v>83</v>
      </c>
      <c r="D125" s="135" t="s">
        <v>156</v>
      </c>
      <c r="E125" s="136" t="s">
        <v>626</v>
      </c>
      <c r="F125" s="137" t="s">
        <v>627</v>
      </c>
      <c r="G125" s="138" t="s">
        <v>317</v>
      </c>
      <c r="H125" s="139">
        <v>650</v>
      </c>
      <c r="I125" s="140"/>
      <c r="J125" s="139">
        <f>ROUND(I125*H125,3)</f>
        <v>0</v>
      </c>
      <c r="K125" s="141"/>
      <c r="L125" s="30"/>
      <c r="M125" s="142" t="s">
        <v>1</v>
      </c>
      <c r="N125" s="143" t="s">
        <v>41</v>
      </c>
      <c r="O125" s="55"/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4">
        <f>S125*H125</f>
        <v>0</v>
      </c>
      <c r="U125" s="145" t="s">
        <v>1</v>
      </c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6" t="s">
        <v>160</v>
      </c>
      <c r="AT125" s="146" t="s">
        <v>156</v>
      </c>
      <c r="AU125" s="146" t="s">
        <v>161</v>
      </c>
      <c r="AY125" s="14" t="s">
        <v>155</v>
      </c>
      <c r="BE125" s="147">
        <f>IF(N125="základná",J125,0)</f>
        <v>0</v>
      </c>
      <c r="BF125" s="147">
        <f>IF(N125="znížená",J125,0)</f>
        <v>0</v>
      </c>
      <c r="BG125" s="147">
        <f>IF(N125="zákl. prenesená",J125,0)</f>
        <v>0</v>
      </c>
      <c r="BH125" s="147">
        <f>IF(N125="zníž. prenesená",J125,0)</f>
        <v>0</v>
      </c>
      <c r="BI125" s="147">
        <f>IF(N125="nulová",J125,0)</f>
        <v>0</v>
      </c>
      <c r="BJ125" s="14" t="s">
        <v>161</v>
      </c>
      <c r="BK125" s="148">
        <f>ROUND(I125*H125,3)</f>
        <v>0</v>
      </c>
      <c r="BL125" s="14" t="s">
        <v>160</v>
      </c>
      <c r="BM125" s="146" t="s">
        <v>161</v>
      </c>
    </row>
    <row r="126" spans="1:65" s="2" customFormat="1" ht="37.950000000000003" customHeight="1">
      <c r="A126" s="29"/>
      <c r="B126" s="134"/>
      <c r="C126" s="135" t="s">
        <v>161</v>
      </c>
      <c r="D126" s="135" t="s">
        <v>156</v>
      </c>
      <c r="E126" s="136" t="s">
        <v>628</v>
      </c>
      <c r="F126" s="137" t="s">
        <v>629</v>
      </c>
      <c r="G126" s="138" t="s">
        <v>317</v>
      </c>
      <c r="H126" s="139">
        <v>140</v>
      </c>
      <c r="I126" s="140"/>
      <c r="J126" s="139">
        <f>ROUND(I126*H126,3)</f>
        <v>0</v>
      </c>
      <c r="K126" s="141"/>
      <c r="L126" s="30"/>
      <c r="M126" s="142" t="s">
        <v>1</v>
      </c>
      <c r="N126" s="143" t="s">
        <v>41</v>
      </c>
      <c r="O126" s="55"/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4">
        <f>S126*H126</f>
        <v>0</v>
      </c>
      <c r="U126" s="145" t="s">
        <v>1</v>
      </c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6" t="s">
        <v>160</v>
      </c>
      <c r="AT126" s="146" t="s">
        <v>156</v>
      </c>
      <c r="AU126" s="146" t="s">
        <v>161</v>
      </c>
      <c r="AY126" s="14" t="s">
        <v>155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4" t="s">
        <v>161</v>
      </c>
      <c r="BK126" s="148">
        <f>ROUND(I126*H126,3)</f>
        <v>0</v>
      </c>
      <c r="BL126" s="14" t="s">
        <v>160</v>
      </c>
      <c r="BM126" s="146" t="s">
        <v>160</v>
      </c>
    </row>
    <row r="127" spans="1:65" s="2" customFormat="1" ht="37.950000000000003" customHeight="1">
      <c r="A127" s="29"/>
      <c r="B127" s="134"/>
      <c r="C127" s="135" t="s">
        <v>164</v>
      </c>
      <c r="D127" s="135" t="s">
        <v>156</v>
      </c>
      <c r="E127" s="136" t="s">
        <v>630</v>
      </c>
      <c r="F127" s="137" t="s">
        <v>631</v>
      </c>
      <c r="G127" s="138" t="s">
        <v>317</v>
      </c>
      <c r="H127" s="139">
        <v>20</v>
      </c>
      <c r="I127" s="140"/>
      <c r="J127" s="139">
        <f>ROUND(I127*H127,3)</f>
        <v>0</v>
      </c>
      <c r="K127" s="141"/>
      <c r="L127" s="30"/>
      <c r="M127" s="142" t="s">
        <v>1</v>
      </c>
      <c r="N127" s="143" t="s">
        <v>41</v>
      </c>
      <c r="O127" s="55"/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4">
        <f>S127*H127</f>
        <v>0</v>
      </c>
      <c r="U127" s="145" t="s">
        <v>1</v>
      </c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6" t="s">
        <v>160</v>
      </c>
      <c r="AT127" s="146" t="s">
        <v>156</v>
      </c>
      <c r="AU127" s="146" t="s">
        <v>161</v>
      </c>
      <c r="AY127" s="14" t="s">
        <v>155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4" t="s">
        <v>161</v>
      </c>
      <c r="BK127" s="148">
        <f>ROUND(I127*H127,3)</f>
        <v>0</v>
      </c>
      <c r="BL127" s="14" t="s">
        <v>160</v>
      </c>
      <c r="BM127" s="146" t="s">
        <v>261</v>
      </c>
    </row>
    <row r="128" spans="1:65" s="2" customFormat="1" ht="37.950000000000003" customHeight="1">
      <c r="A128" s="29"/>
      <c r="B128" s="134"/>
      <c r="C128" s="135" t="s">
        <v>160</v>
      </c>
      <c r="D128" s="135" t="s">
        <v>156</v>
      </c>
      <c r="E128" s="136" t="s">
        <v>632</v>
      </c>
      <c r="F128" s="137" t="s">
        <v>633</v>
      </c>
      <c r="G128" s="138" t="s">
        <v>317</v>
      </c>
      <c r="H128" s="139">
        <v>30</v>
      </c>
      <c r="I128" s="140"/>
      <c r="J128" s="139">
        <f>ROUND(I128*H128,3)</f>
        <v>0</v>
      </c>
      <c r="K128" s="141"/>
      <c r="L128" s="30"/>
      <c r="M128" s="142" t="s">
        <v>1</v>
      </c>
      <c r="N128" s="143" t="s">
        <v>41</v>
      </c>
      <c r="O128" s="55"/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4">
        <f>S128*H128</f>
        <v>0</v>
      </c>
      <c r="U128" s="145" t="s">
        <v>1</v>
      </c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6" t="s">
        <v>160</v>
      </c>
      <c r="AT128" s="146" t="s">
        <v>156</v>
      </c>
      <c r="AU128" s="146" t="s">
        <v>161</v>
      </c>
      <c r="AY128" s="14" t="s">
        <v>155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4" t="s">
        <v>161</v>
      </c>
      <c r="BK128" s="148">
        <f>ROUND(I128*H128,3)</f>
        <v>0</v>
      </c>
      <c r="BL128" s="14" t="s">
        <v>160</v>
      </c>
      <c r="BM128" s="146" t="s">
        <v>242</v>
      </c>
    </row>
    <row r="129" spans="1:65" s="2" customFormat="1" ht="37.950000000000003" customHeight="1">
      <c r="A129" s="29"/>
      <c r="B129" s="134"/>
      <c r="C129" s="135" t="s">
        <v>634</v>
      </c>
      <c r="D129" s="135" t="s">
        <v>156</v>
      </c>
      <c r="E129" s="136" t="s">
        <v>635</v>
      </c>
      <c r="F129" s="137" t="s">
        <v>636</v>
      </c>
      <c r="G129" s="138" t="s">
        <v>317</v>
      </c>
      <c r="H129" s="139">
        <v>15</v>
      </c>
      <c r="I129" s="140"/>
      <c r="J129" s="139">
        <f>ROUND(I129*H129,3)</f>
        <v>0</v>
      </c>
      <c r="K129" s="141"/>
      <c r="L129" s="30"/>
      <c r="M129" s="142" t="s">
        <v>1</v>
      </c>
      <c r="N129" s="143" t="s">
        <v>41</v>
      </c>
      <c r="O129" s="55"/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4">
        <f>S129*H129</f>
        <v>0</v>
      </c>
      <c r="U129" s="145" t="s">
        <v>1</v>
      </c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6" t="s">
        <v>160</v>
      </c>
      <c r="AT129" s="146" t="s">
        <v>156</v>
      </c>
      <c r="AU129" s="146" t="s">
        <v>161</v>
      </c>
      <c r="AY129" s="14" t="s">
        <v>155</v>
      </c>
      <c r="BE129" s="147">
        <f>IF(N129="základná",J129,0)</f>
        <v>0</v>
      </c>
      <c r="BF129" s="147">
        <f>IF(N129="znížená",J129,0)</f>
        <v>0</v>
      </c>
      <c r="BG129" s="147">
        <f>IF(N129="zákl. prenesená",J129,0)</f>
        <v>0</v>
      </c>
      <c r="BH129" s="147">
        <f>IF(N129="zníž. prenesená",J129,0)</f>
        <v>0</v>
      </c>
      <c r="BI129" s="147">
        <f>IF(N129="nulová",J129,0)</f>
        <v>0</v>
      </c>
      <c r="BJ129" s="14" t="s">
        <v>161</v>
      </c>
      <c r="BK129" s="148">
        <f>ROUND(I129*H129,3)</f>
        <v>0</v>
      </c>
      <c r="BL129" s="14" t="s">
        <v>160</v>
      </c>
      <c r="BM129" s="146" t="s">
        <v>109</v>
      </c>
    </row>
    <row r="130" spans="1:65" s="11" customFormat="1" ht="25.95" customHeight="1">
      <c r="B130" s="123"/>
      <c r="D130" s="124" t="s">
        <v>74</v>
      </c>
      <c r="E130" s="125" t="s">
        <v>239</v>
      </c>
      <c r="F130" s="125" t="s">
        <v>637</v>
      </c>
      <c r="I130" s="126"/>
      <c r="J130" s="127">
        <f>BK130</f>
        <v>0</v>
      </c>
      <c r="L130" s="123"/>
      <c r="M130" s="128"/>
      <c r="N130" s="129"/>
      <c r="O130" s="129"/>
      <c r="P130" s="130">
        <f>P131+P213</f>
        <v>0</v>
      </c>
      <c r="Q130" s="129"/>
      <c r="R130" s="130">
        <f>R131+R213</f>
        <v>0</v>
      </c>
      <c r="S130" s="129"/>
      <c r="T130" s="130">
        <f>T131+T213</f>
        <v>0</v>
      </c>
      <c r="U130" s="131"/>
      <c r="AR130" s="124" t="s">
        <v>164</v>
      </c>
      <c r="AT130" s="132" t="s">
        <v>74</v>
      </c>
      <c r="AU130" s="132" t="s">
        <v>75</v>
      </c>
      <c r="AY130" s="124" t="s">
        <v>155</v>
      </c>
      <c r="BK130" s="133">
        <f>BK131+BK213</f>
        <v>0</v>
      </c>
    </row>
    <row r="131" spans="1:65" s="11" customFormat="1" ht="22.95" customHeight="1">
      <c r="B131" s="123"/>
      <c r="D131" s="124" t="s">
        <v>74</v>
      </c>
      <c r="E131" s="168" t="s">
        <v>638</v>
      </c>
      <c r="F131" s="168" t="s">
        <v>639</v>
      </c>
      <c r="I131" s="126"/>
      <c r="J131" s="169">
        <f>BK131</f>
        <v>0</v>
      </c>
      <c r="L131" s="123"/>
      <c r="M131" s="128"/>
      <c r="N131" s="129"/>
      <c r="O131" s="129"/>
      <c r="P131" s="130">
        <f>SUM(P132:P212)</f>
        <v>0</v>
      </c>
      <c r="Q131" s="129"/>
      <c r="R131" s="130">
        <f>SUM(R132:R212)</f>
        <v>0</v>
      </c>
      <c r="S131" s="129"/>
      <c r="T131" s="130">
        <f>SUM(T132:T212)</f>
        <v>0</v>
      </c>
      <c r="U131" s="131"/>
      <c r="AR131" s="124" t="s">
        <v>164</v>
      </c>
      <c r="AT131" s="132" t="s">
        <v>74</v>
      </c>
      <c r="AU131" s="132" t="s">
        <v>83</v>
      </c>
      <c r="AY131" s="124" t="s">
        <v>155</v>
      </c>
      <c r="BK131" s="133">
        <f>SUM(BK132:BK212)</f>
        <v>0</v>
      </c>
    </row>
    <row r="132" spans="1:65" s="2" customFormat="1" ht="14.5" customHeight="1">
      <c r="A132" s="29"/>
      <c r="B132" s="134"/>
      <c r="C132" s="149" t="s">
        <v>261</v>
      </c>
      <c r="D132" s="149" t="s">
        <v>239</v>
      </c>
      <c r="E132" s="150" t="s">
        <v>640</v>
      </c>
      <c r="F132" s="151" t="s">
        <v>641</v>
      </c>
      <c r="G132" s="152" t="s">
        <v>642</v>
      </c>
      <c r="H132" s="153">
        <v>1</v>
      </c>
      <c r="I132" s="154"/>
      <c r="J132" s="153">
        <f t="shared" ref="J132:J163" si="0">ROUND(I132*H132,3)</f>
        <v>0</v>
      </c>
      <c r="K132" s="155"/>
      <c r="L132" s="156"/>
      <c r="M132" s="157" t="s">
        <v>1</v>
      </c>
      <c r="N132" s="158" t="s">
        <v>41</v>
      </c>
      <c r="O132" s="55"/>
      <c r="P132" s="144">
        <f t="shared" ref="P132:P163" si="1">O132*H132</f>
        <v>0</v>
      </c>
      <c r="Q132" s="144">
        <v>0</v>
      </c>
      <c r="R132" s="144">
        <f t="shared" ref="R132:R163" si="2">Q132*H132</f>
        <v>0</v>
      </c>
      <c r="S132" s="144">
        <v>0</v>
      </c>
      <c r="T132" s="144">
        <f t="shared" ref="T132:T163" si="3">S132*H132</f>
        <v>0</v>
      </c>
      <c r="U132" s="145" t="s">
        <v>1</v>
      </c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6" t="s">
        <v>643</v>
      </c>
      <c r="AT132" s="146" t="s">
        <v>239</v>
      </c>
      <c r="AU132" s="146" t="s">
        <v>161</v>
      </c>
      <c r="AY132" s="14" t="s">
        <v>155</v>
      </c>
      <c r="BE132" s="147">
        <f t="shared" ref="BE132:BE163" si="4">IF(N132="základná",J132,0)</f>
        <v>0</v>
      </c>
      <c r="BF132" s="147">
        <f t="shared" ref="BF132:BF163" si="5">IF(N132="znížená",J132,0)</f>
        <v>0</v>
      </c>
      <c r="BG132" s="147">
        <f t="shared" ref="BG132:BG163" si="6">IF(N132="zákl. prenesená",J132,0)</f>
        <v>0</v>
      </c>
      <c r="BH132" s="147">
        <f t="shared" ref="BH132:BH163" si="7">IF(N132="zníž. prenesená",J132,0)</f>
        <v>0</v>
      </c>
      <c r="BI132" s="147">
        <f t="shared" ref="BI132:BI163" si="8">IF(N132="nulová",J132,0)</f>
        <v>0</v>
      </c>
      <c r="BJ132" s="14" t="s">
        <v>161</v>
      </c>
      <c r="BK132" s="148">
        <f t="shared" ref="BK132:BK163" si="9">ROUND(I132*H132,3)</f>
        <v>0</v>
      </c>
      <c r="BL132" s="14" t="s">
        <v>243</v>
      </c>
      <c r="BM132" s="146" t="s">
        <v>174</v>
      </c>
    </row>
    <row r="133" spans="1:65" s="2" customFormat="1" ht="24.25" customHeight="1">
      <c r="A133" s="29"/>
      <c r="B133" s="134"/>
      <c r="C133" s="135" t="s">
        <v>644</v>
      </c>
      <c r="D133" s="135" t="s">
        <v>156</v>
      </c>
      <c r="E133" s="136" t="s">
        <v>645</v>
      </c>
      <c r="F133" s="137" t="s">
        <v>646</v>
      </c>
      <c r="G133" s="138" t="s">
        <v>317</v>
      </c>
      <c r="H133" s="139">
        <v>400</v>
      </c>
      <c r="I133" s="140"/>
      <c r="J133" s="139">
        <f t="shared" si="0"/>
        <v>0</v>
      </c>
      <c r="K133" s="141"/>
      <c r="L133" s="30"/>
      <c r="M133" s="142" t="s">
        <v>1</v>
      </c>
      <c r="N133" s="143" t="s">
        <v>41</v>
      </c>
      <c r="O133" s="55"/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4">
        <f t="shared" si="3"/>
        <v>0</v>
      </c>
      <c r="U133" s="145" t="s">
        <v>1</v>
      </c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6" t="s">
        <v>243</v>
      </c>
      <c r="AT133" s="146" t="s">
        <v>156</v>
      </c>
      <c r="AU133" s="146" t="s">
        <v>161</v>
      </c>
      <c r="AY133" s="14" t="s">
        <v>155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4" t="s">
        <v>161</v>
      </c>
      <c r="BK133" s="148">
        <f t="shared" si="9"/>
        <v>0</v>
      </c>
      <c r="BL133" s="14" t="s">
        <v>243</v>
      </c>
      <c r="BM133" s="146" t="s">
        <v>647</v>
      </c>
    </row>
    <row r="134" spans="1:65" s="2" customFormat="1" ht="14.5" customHeight="1">
      <c r="A134" s="29"/>
      <c r="B134" s="134"/>
      <c r="C134" s="149" t="s">
        <v>242</v>
      </c>
      <c r="D134" s="149" t="s">
        <v>239</v>
      </c>
      <c r="E134" s="150" t="s">
        <v>648</v>
      </c>
      <c r="F134" s="151" t="s">
        <v>649</v>
      </c>
      <c r="G134" s="152" t="s">
        <v>317</v>
      </c>
      <c r="H134" s="153">
        <v>400</v>
      </c>
      <c r="I134" s="154"/>
      <c r="J134" s="153">
        <f t="shared" si="0"/>
        <v>0</v>
      </c>
      <c r="K134" s="155"/>
      <c r="L134" s="156"/>
      <c r="M134" s="157" t="s">
        <v>1</v>
      </c>
      <c r="N134" s="158" t="s">
        <v>41</v>
      </c>
      <c r="O134" s="55"/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4">
        <f t="shared" si="3"/>
        <v>0</v>
      </c>
      <c r="U134" s="145" t="s">
        <v>1</v>
      </c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6" t="s">
        <v>643</v>
      </c>
      <c r="AT134" s="146" t="s">
        <v>239</v>
      </c>
      <c r="AU134" s="146" t="s">
        <v>161</v>
      </c>
      <c r="AY134" s="14" t="s">
        <v>155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4" t="s">
        <v>161</v>
      </c>
      <c r="BK134" s="148">
        <f t="shared" si="9"/>
        <v>0</v>
      </c>
      <c r="BL134" s="14" t="s">
        <v>243</v>
      </c>
      <c r="BM134" s="146" t="s">
        <v>650</v>
      </c>
    </row>
    <row r="135" spans="1:65" s="2" customFormat="1" ht="24.25" customHeight="1">
      <c r="A135" s="29"/>
      <c r="B135" s="134"/>
      <c r="C135" s="135" t="s">
        <v>303</v>
      </c>
      <c r="D135" s="135" t="s">
        <v>156</v>
      </c>
      <c r="E135" s="136" t="s">
        <v>651</v>
      </c>
      <c r="F135" s="137" t="s">
        <v>652</v>
      </c>
      <c r="G135" s="138" t="s">
        <v>317</v>
      </c>
      <c r="H135" s="139">
        <v>600</v>
      </c>
      <c r="I135" s="140"/>
      <c r="J135" s="139">
        <f t="shared" si="0"/>
        <v>0</v>
      </c>
      <c r="K135" s="141"/>
      <c r="L135" s="30"/>
      <c r="M135" s="142" t="s">
        <v>1</v>
      </c>
      <c r="N135" s="143" t="s">
        <v>41</v>
      </c>
      <c r="O135" s="55"/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4">
        <f t="shared" si="3"/>
        <v>0</v>
      </c>
      <c r="U135" s="145" t="s">
        <v>1</v>
      </c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6" t="s">
        <v>243</v>
      </c>
      <c r="AT135" s="146" t="s">
        <v>156</v>
      </c>
      <c r="AU135" s="146" t="s">
        <v>161</v>
      </c>
      <c r="AY135" s="14" t="s">
        <v>155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4" t="s">
        <v>161</v>
      </c>
      <c r="BK135" s="148">
        <f t="shared" si="9"/>
        <v>0</v>
      </c>
      <c r="BL135" s="14" t="s">
        <v>243</v>
      </c>
      <c r="BM135" s="146" t="s">
        <v>183</v>
      </c>
    </row>
    <row r="136" spans="1:65" s="2" customFormat="1" ht="14.5" customHeight="1">
      <c r="A136" s="29"/>
      <c r="B136" s="134"/>
      <c r="C136" s="149" t="s">
        <v>109</v>
      </c>
      <c r="D136" s="149" t="s">
        <v>239</v>
      </c>
      <c r="E136" s="150" t="s">
        <v>653</v>
      </c>
      <c r="F136" s="151" t="s">
        <v>654</v>
      </c>
      <c r="G136" s="152" t="s">
        <v>317</v>
      </c>
      <c r="H136" s="153">
        <v>600</v>
      </c>
      <c r="I136" s="154"/>
      <c r="J136" s="153">
        <f t="shared" si="0"/>
        <v>0</v>
      </c>
      <c r="K136" s="155"/>
      <c r="L136" s="156"/>
      <c r="M136" s="157" t="s">
        <v>1</v>
      </c>
      <c r="N136" s="158" t="s">
        <v>41</v>
      </c>
      <c r="O136" s="55"/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4">
        <f t="shared" si="3"/>
        <v>0</v>
      </c>
      <c r="U136" s="145" t="s">
        <v>1</v>
      </c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6" t="s">
        <v>643</v>
      </c>
      <c r="AT136" s="146" t="s">
        <v>239</v>
      </c>
      <c r="AU136" s="146" t="s">
        <v>161</v>
      </c>
      <c r="AY136" s="14" t="s">
        <v>155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4" t="s">
        <v>161</v>
      </c>
      <c r="BK136" s="148">
        <f t="shared" si="9"/>
        <v>0</v>
      </c>
      <c r="BL136" s="14" t="s">
        <v>243</v>
      </c>
      <c r="BM136" s="146" t="s">
        <v>7</v>
      </c>
    </row>
    <row r="137" spans="1:65" s="2" customFormat="1" ht="24.25" customHeight="1">
      <c r="A137" s="29"/>
      <c r="B137" s="134"/>
      <c r="C137" s="135" t="s">
        <v>170</v>
      </c>
      <c r="D137" s="135" t="s">
        <v>156</v>
      </c>
      <c r="E137" s="136" t="s">
        <v>655</v>
      </c>
      <c r="F137" s="137" t="s">
        <v>656</v>
      </c>
      <c r="G137" s="138" t="s">
        <v>317</v>
      </c>
      <c r="H137" s="139">
        <v>50</v>
      </c>
      <c r="I137" s="140"/>
      <c r="J137" s="139">
        <f t="shared" si="0"/>
        <v>0</v>
      </c>
      <c r="K137" s="141"/>
      <c r="L137" s="30"/>
      <c r="M137" s="142" t="s">
        <v>1</v>
      </c>
      <c r="N137" s="143" t="s">
        <v>41</v>
      </c>
      <c r="O137" s="55"/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4">
        <f t="shared" si="3"/>
        <v>0</v>
      </c>
      <c r="U137" s="145" t="s">
        <v>1</v>
      </c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6" t="s">
        <v>243</v>
      </c>
      <c r="AT137" s="146" t="s">
        <v>156</v>
      </c>
      <c r="AU137" s="146" t="s">
        <v>161</v>
      </c>
      <c r="AY137" s="14" t="s">
        <v>155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4" t="s">
        <v>161</v>
      </c>
      <c r="BK137" s="148">
        <f t="shared" si="9"/>
        <v>0</v>
      </c>
      <c r="BL137" s="14" t="s">
        <v>243</v>
      </c>
      <c r="BM137" s="146" t="s">
        <v>193</v>
      </c>
    </row>
    <row r="138" spans="1:65" s="2" customFormat="1" ht="14.5" customHeight="1">
      <c r="A138" s="29"/>
      <c r="B138" s="134"/>
      <c r="C138" s="149" t="s">
        <v>174</v>
      </c>
      <c r="D138" s="149" t="s">
        <v>239</v>
      </c>
      <c r="E138" s="150" t="s">
        <v>657</v>
      </c>
      <c r="F138" s="151" t="s">
        <v>658</v>
      </c>
      <c r="G138" s="152" t="s">
        <v>317</v>
      </c>
      <c r="H138" s="153">
        <v>50</v>
      </c>
      <c r="I138" s="154"/>
      <c r="J138" s="153">
        <f t="shared" si="0"/>
        <v>0</v>
      </c>
      <c r="K138" s="155"/>
      <c r="L138" s="156"/>
      <c r="M138" s="157" t="s">
        <v>1</v>
      </c>
      <c r="N138" s="158" t="s">
        <v>41</v>
      </c>
      <c r="O138" s="55"/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4">
        <f t="shared" si="3"/>
        <v>0</v>
      </c>
      <c r="U138" s="145" t="s">
        <v>1</v>
      </c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6" t="s">
        <v>643</v>
      </c>
      <c r="AT138" s="146" t="s">
        <v>239</v>
      </c>
      <c r="AU138" s="146" t="s">
        <v>161</v>
      </c>
      <c r="AY138" s="14" t="s">
        <v>155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4" t="s">
        <v>161</v>
      </c>
      <c r="BK138" s="148">
        <f t="shared" si="9"/>
        <v>0</v>
      </c>
      <c r="BL138" s="14" t="s">
        <v>243</v>
      </c>
      <c r="BM138" s="146" t="s">
        <v>199</v>
      </c>
    </row>
    <row r="139" spans="1:65" s="2" customFormat="1" ht="24.25" customHeight="1">
      <c r="A139" s="29"/>
      <c r="B139" s="134"/>
      <c r="C139" s="135" t="s">
        <v>177</v>
      </c>
      <c r="D139" s="135" t="s">
        <v>156</v>
      </c>
      <c r="E139" s="136" t="s">
        <v>659</v>
      </c>
      <c r="F139" s="137" t="s">
        <v>660</v>
      </c>
      <c r="G139" s="138" t="s">
        <v>205</v>
      </c>
      <c r="H139" s="139">
        <v>922</v>
      </c>
      <c r="I139" s="140"/>
      <c r="J139" s="139">
        <f t="shared" si="0"/>
        <v>0</v>
      </c>
      <c r="K139" s="141"/>
      <c r="L139" s="30"/>
      <c r="M139" s="142" t="s">
        <v>1</v>
      </c>
      <c r="N139" s="143" t="s">
        <v>41</v>
      </c>
      <c r="O139" s="55"/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4">
        <f t="shared" si="3"/>
        <v>0</v>
      </c>
      <c r="U139" s="145" t="s">
        <v>1</v>
      </c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6" t="s">
        <v>243</v>
      </c>
      <c r="AT139" s="146" t="s">
        <v>156</v>
      </c>
      <c r="AU139" s="146" t="s">
        <v>161</v>
      </c>
      <c r="AY139" s="14" t="s">
        <v>155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4" t="s">
        <v>161</v>
      </c>
      <c r="BK139" s="148">
        <f t="shared" si="9"/>
        <v>0</v>
      </c>
      <c r="BL139" s="14" t="s">
        <v>243</v>
      </c>
      <c r="BM139" s="146" t="s">
        <v>202</v>
      </c>
    </row>
    <row r="140" spans="1:65" s="2" customFormat="1" ht="24.25" customHeight="1">
      <c r="A140" s="29"/>
      <c r="B140" s="134"/>
      <c r="C140" s="149" t="s">
        <v>647</v>
      </c>
      <c r="D140" s="149" t="s">
        <v>239</v>
      </c>
      <c r="E140" s="150" t="s">
        <v>661</v>
      </c>
      <c r="F140" s="151" t="s">
        <v>662</v>
      </c>
      <c r="G140" s="152" t="s">
        <v>205</v>
      </c>
      <c r="H140" s="153">
        <v>922</v>
      </c>
      <c r="I140" s="154"/>
      <c r="J140" s="153">
        <f t="shared" si="0"/>
        <v>0</v>
      </c>
      <c r="K140" s="155"/>
      <c r="L140" s="156"/>
      <c r="M140" s="157" t="s">
        <v>1</v>
      </c>
      <c r="N140" s="158" t="s">
        <v>41</v>
      </c>
      <c r="O140" s="55"/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4">
        <f t="shared" si="3"/>
        <v>0</v>
      </c>
      <c r="U140" s="145" t="s">
        <v>1</v>
      </c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6" t="s">
        <v>643</v>
      </c>
      <c r="AT140" s="146" t="s">
        <v>239</v>
      </c>
      <c r="AU140" s="146" t="s">
        <v>161</v>
      </c>
      <c r="AY140" s="14" t="s">
        <v>155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4" t="s">
        <v>161</v>
      </c>
      <c r="BK140" s="148">
        <f t="shared" si="9"/>
        <v>0</v>
      </c>
      <c r="BL140" s="14" t="s">
        <v>243</v>
      </c>
      <c r="BM140" s="146" t="s">
        <v>209</v>
      </c>
    </row>
    <row r="141" spans="1:65" s="2" customFormat="1" ht="24.25" customHeight="1">
      <c r="A141" s="29"/>
      <c r="B141" s="134"/>
      <c r="C141" s="135" t="s">
        <v>663</v>
      </c>
      <c r="D141" s="135" t="s">
        <v>156</v>
      </c>
      <c r="E141" s="136" t="s">
        <v>664</v>
      </c>
      <c r="F141" s="137" t="s">
        <v>665</v>
      </c>
      <c r="G141" s="138" t="s">
        <v>205</v>
      </c>
      <c r="H141" s="139">
        <v>20</v>
      </c>
      <c r="I141" s="140"/>
      <c r="J141" s="139">
        <f t="shared" si="0"/>
        <v>0</v>
      </c>
      <c r="K141" s="141"/>
      <c r="L141" s="30"/>
      <c r="M141" s="142" t="s">
        <v>1</v>
      </c>
      <c r="N141" s="143" t="s">
        <v>41</v>
      </c>
      <c r="O141" s="55"/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4">
        <f t="shared" si="3"/>
        <v>0</v>
      </c>
      <c r="U141" s="145" t="s">
        <v>1</v>
      </c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6" t="s">
        <v>243</v>
      </c>
      <c r="AT141" s="146" t="s">
        <v>156</v>
      </c>
      <c r="AU141" s="146" t="s">
        <v>161</v>
      </c>
      <c r="AY141" s="14" t="s">
        <v>155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4" t="s">
        <v>161</v>
      </c>
      <c r="BK141" s="148">
        <f t="shared" si="9"/>
        <v>0</v>
      </c>
      <c r="BL141" s="14" t="s">
        <v>243</v>
      </c>
      <c r="BM141" s="146" t="s">
        <v>666</v>
      </c>
    </row>
    <row r="142" spans="1:65" s="2" customFormat="1" ht="14.5" customHeight="1">
      <c r="A142" s="29"/>
      <c r="B142" s="134"/>
      <c r="C142" s="149" t="s">
        <v>650</v>
      </c>
      <c r="D142" s="149" t="s">
        <v>239</v>
      </c>
      <c r="E142" s="150" t="s">
        <v>667</v>
      </c>
      <c r="F142" s="151" t="s">
        <v>668</v>
      </c>
      <c r="G142" s="152" t="s">
        <v>205</v>
      </c>
      <c r="H142" s="153">
        <v>20</v>
      </c>
      <c r="I142" s="154"/>
      <c r="J142" s="153">
        <f t="shared" si="0"/>
        <v>0</v>
      </c>
      <c r="K142" s="155"/>
      <c r="L142" s="156"/>
      <c r="M142" s="157" t="s">
        <v>1</v>
      </c>
      <c r="N142" s="158" t="s">
        <v>41</v>
      </c>
      <c r="O142" s="55"/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4">
        <f t="shared" si="3"/>
        <v>0</v>
      </c>
      <c r="U142" s="145" t="s">
        <v>1</v>
      </c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6" t="s">
        <v>643</v>
      </c>
      <c r="AT142" s="146" t="s">
        <v>239</v>
      </c>
      <c r="AU142" s="146" t="s">
        <v>161</v>
      </c>
      <c r="AY142" s="14" t="s">
        <v>155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4" t="s">
        <v>161</v>
      </c>
      <c r="BK142" s="148">
        <f t="shared" si="9"/>
        <v>0</v>
      </c>
      <c r="BL142" s="14" t="s">
        <v>243</v>
      </c>
      <c r="BM142" s="146" t="s">
        <v>669</v>
      </c>
    </row>
    <row r="143" spans="1:65" s="2" customFormat="1" ht="24.25" customHeight="1">
      <c r="A143" s="29"/>
      <c r="B143" s="134"/>
      <c r="C143" s="135" t="s">
        <v>180</v>
      </c>
      <c r="D143" s="135" t="s">
        <v>156</v>
      </c>
      <c r="E143" s="136" t="s">
        <v>670</v>
      </c>
      <c r="F143" s="137" t="s">
        <v>671</v>
      </c>
      <c r="G143" s="138" t="s">
        <v>222</v>
      </c>
      <c r="H143" s="139">
        <v>1</v>
      </c>
      <c r="I143" s="140"/>
      <c r="J143" s="139">
        <f t="shared" si="0"/>
        <v>0</v>
      </c>
      <c r="K143" s="141"/>
      <c r="L143" s="30"/>
      <c r="M143" s="142" t="s">
        <v>1</v>
      </c>
      <c r="N143" s="143" t="s">
        <v>41</v>
      </c>
      <c r="O143" s="55"/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4">
        <f t="shared" si="3"/>
        <v>0</v>
      </c>
      <c r="U143" s="145" t="s">
        <v>1</v>
      </c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6" t="s">
        <v>243</v>
      </c>
      <c r="AT143" s="146" t="s">
        <v>156</v>
      </c>
      <c r="AU143" s="146" t="s">
        <v>161</v>
      </c>
      <c r="AY143" s="14" t="s">
        <v>155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4" t="s">
        <v>161</v>
      </c>
      <c r="BK143" s="148">
        <f t="shared" si="9"/>
        <v>0</v>
      </c>
      <c r="BL143" s="14" t="s">
        <v>243</v>
      </c>
      <c r="BM143" s="146" t="s">
        <v>212</v>
      </c>
    </row>
    <row r="144" spans="1:65" s="2" customFormat="1" ht="24.25" customHeight="1">
      <c r="A144" s="29"/>
      <c r="B144" s="134"/>
      <c r="C144" s="135" t="s">
        <v>183</v>
      </c>
      <c r="D144" s="135" t="s">
        <v>156</v>
      </c>
      <c r="E144" s="136" t="s">
        <v>672</v>
      </c>
      <c r="F144" s="137" t="s">
        <v>673</v>
      </c>
      <c r="G144" s="138" t="s">
        <v>205</v>
      </c>
      <c r="H144" s="139">
        <v>4</v>
      </c>
      <c r="I144" s="140"/>
      <c r="J144" s="139">
        <f t="shared" si="0"/>
        <v>0</v>
      </c>
      <c r="K144" s="141"/>
      <c r="L144" s="30"/>
      <c r="M144" s="142" t="s">
        <v>1</v>
      </c>
      <c r="N144" s="143" t="s">
        <v>41</v>
      </c>
      <c r="O144" s="55"/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4">
        <f t="shared" si="3"/>
        <v>0</v>
      </c>
      <c r="U144" s="145" t="s">
        <v>1</v>
      </c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6" t="s">
        <v>243</v>
      </c>
      <c r="AT144" s="146" t="s">
        <v>156</v>
      </c>
      <c r="AU144" s="146" t="s">
        <v>161</v>
      </c>
      <c r="AY144" s="14" t="s">
        <v>155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4" t="s">
        <v>161</v>
      </c>
      <c r="BK144" s="148">
        <f t="shared" si="9"/>
        <v>0</v>
      </c>
      <c r="BL144" s="14" t="s">
        <v>243</v>
      </c>
      <c r="BM144" s="146" t="s">
        <v>674</v>
      </c>
    </row>
    <row r="145" spans="1:65" s="2" customFormat="1" ht="24.25" customHeight="1">
      <c r="A145" s="29"/>
      <c r="B145" s="134"/>
      <c r="C145" s="135" t="s">
        <v>186</v>
      </c>
      <c r="D145" s="135" t="s">
        <v>156</v>
      </c>
      <c r="E145" s="136" t="s">
        <v>675</v>
      </c>
      <c r="F145" s="137" t="s">
        <v>676</v>
      </c>
      <c r="G145" s="138" t="s">
        <v>205</v>
      </c>
      <c r="H145" s="139">
        <v>8</v>
      </c>
      <c r="I145" s="140"/>
      <c r="J145" s="139">
        <f t="shared" si="0"/>
        <v>0</v>
      </c>
      <c r="K145" s="141"/>
      <c r="L145" s="30"/>
      <c r="M145" s="142" t="s">
        <v>1</v>
      </c>
      <c r="N145" s="143" t="s">
        <v>41</v>
      </c>
      <c r="O145" s="55"/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4">
        <f t="shared" si="3"/>
        <v>0</v>
      </c>
      <c r="U145" s="145" t="s">
        <v>1</v>
      </c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6" t="s">
        <v>243</v>
      </c>
      <c r="AT145" s="146" t="s">
        <v>156</v>
      </c>
      <c r="AU145" s="146" t="s">
        <v>161</v>
      </c>
      <c r="AY145" s="14" t="s">
        <v>155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4" t="s">
        <v>161</v>
      </c>
      <c r="BK145" s="148">
        <f t="shared" si="9"/>
        <v>0</v>
      </c>
      <c r="BL145" s="14" t="s">
        <v>243</v>
      </c>
      <c r="BM145" s="146" t="s">
        <v>677</v>
      </c>
    </row>
    <row r="146" spans="1:65" s="2" customFormat="1" ht="24.25" customHeight="1">
      <c r="A146" s="29"/>
      <c r="B146" s="134"/>
      <c r="C146" s="149" t="s">
        <v>7</v>
      </c>
      <c r="D146" s="149" t="s">
        <v>239</v>
      </c>
      <c r="E146" s="150" t="s">
        <v>678</v>
      </c>
      <c r="F146" s="151" t="s">
        <v>679</v>
      </c>
      <c r="G146" s="152" t="s">
        <v>205</v>
      </c>
      <c r="H146" s="153">
        <v>8</v>
      </c>
      <c r="I146" s="154"/>
      <c r="J146" s="153">
        <f t="shared" si="0"/>
        <v>0</v>
      </c>
      <c r="K146" s="155"/>
      <c r="L146" s="156"/>
      <c r="M146" s="157" t="s">
        <v>1</v>
      </c>
      <c r="N146" s="158" t="s">
        <v>41</v>
      </c>
      <c r="O146" s="55"/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4">
        <f t="shared" si="3"/>
        <v>0</v>
      </c>
      <c r="U146" s="145" t="s">
        <v>1</v>
      </c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6" t="s">
        <v>643</v>
      </c>
      <c r="AT146" s="146" t="s">
        <v>239</v>
      </c>
      <c r="AU146" s="146" t="s">
        <v>161</v>
      </c>
      <c r="AY146" s="14" t="s">
        <v>155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4" t="s">
        <v>161</v>
      </c>
      <c r="BK146" s="148">
        <f t="shared" si="9"/>
        <v>0</v>
      </c>
      <c r="BL146" s="14" t="s">
        <v>243</v>
      </c>
      <c r="BM146" s="146" t="s">
        <v>680</v>
      </c>
    </row>
    <row r="147" spans="1:65" s="2" customFormat="1" ht="24.25" customHeight="1">
      <c r="A147" s="29"/>
      <c r="B147" s="134"/>
      <c r="C147" s="135" t="s">
        <v>681</v>
      </c>
      <c r="D147" s="135" t="s">
        <v>156</v>
      </c>
      <c r="E147" s="136" t="s">
        <v>682</v>
      </c>
      <c r="F147" s="137" t="s">
        <v>683</v>
      </c>
      <c r="G147" s="138" t="s">
        <v>205</v>
      </c>
      <c r="H147" s="139">
        <v>14</v>
      </c>
      <c r="I147" s="140"/>
      <c r="J147" s="139">
        <f t="shared" si="0"/>
        <v>0</v>
      </c>
      <c r="K147" s="141"/>
      <c r="L147" s="30"/>
      <c r="M147" s="142" t="s">
        <v>1</v>
      </c>
      <c r="N147" s="143" t="s">
        <v>41</v>
      </c>
      <c r="O147" s="55"/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4">
        <f t="shared" si="3"/>
        <v>0</v>
      </c>
      <c r="U147" s="145" t="s">
        <v>1</v>
      </c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6" t="s">
        <v>243</v>
      </c>
      <c r="AT147" s="146" t="s">
        <v>156</v>
      </c>
      <c r="AU147" s="146" t="s">
        <v>161</v>
      </c>
      <c r="AY147" s="14" t="s">
        <v>155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4" t="s">
        <v>161</v>
      </c>
      <c r="BK147" s="148">
        <f t="shared" si="9"/>
        <v>0</v>
      </c>
      <c r="BL147" s="14" t="s">
        <v>243</v>
      </c>
      <c r="BM147" s="146" t="s">
        <v>684</v>
      </c>
    </row>
    <row r="148" spans="1:65" s="2" customFormat="1" ht="24.25" customHeight="1">
      <c r="A148" s="29"/>
      <c r="B148" s="134"/>
      <c r="C148" s="149" t="s">
        <v>193</v>
      </c>
      <c r="D148" s="149" t="s">
        <v>239</v>
      </c>
      <c r="E148" s="150" t="s">
        <v>685</v>
      </c>
      <c r="F148" s="151" t="s">
        <v>686</v>
      </c>
      <c r="G148" s="152" t="s">
        <v>205</v>
      </c>
      <c r="H148" s="153">
        <v>14</v>
      </c>
      <c r="I148" s="154"/>
      <c r="J148" s="153">
        <f t="shared" si="0"/>
        <v>0</v>
      </c>
      <c r="K148" s="155"/>
      <c r="L148" s="156"/>
      <c r="M148" s="157" t="s">
        <v>1</v>
      </c>
      <c r="N148" s="158" t="s">
        <v>41</v>
      </c>
      <c r="O148" s="55"/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4">
        <f t="shared" si="3"/>
        <v>0</v>
      </c>
      <c r="U148" s="145" t="s">
        <v>1</v>
      </c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6" t="s">
        <v>643</v>
      </c>
      <c r="AT148" s="146" t="s">
        <v>239</v>
      </c>
      <c r="AU148" s="146" t="s">
        <v>161</v>
      </c>
      <c r="AY148" s="14" t="s">
        <v>155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4" t="s">
        <v>161</v>
      </c>
      <c r="BK148" s="148">
        <f t="shared" si="9"/>
        <v>0</v>
      </c>
      <c r="BL148" s="14" t="s">
        <v>243</v>
      </c>
      <c r="BM148" s="146" t="s">
        <v>687</v>
      </c>
    </row>
    <row r="149" spans="1:65" s="2" customFormat="1" ht="24.25" customHeight="1">
      <c r="A149" s="29"/>
      <c r="B149" s="134"/>
      <c r="C149" s="135" t="s">
        <v>196</v>
      </c>
      <c r="D149" s="135" t="s">
        <v>156</v>
      </c>
      <c r="E149" s="136" t="s">
        <v>688</v>
      </c>
      <c r="F149" s="137" t="s">
        <v>689</v>
      </c>
      <c r="G149" s="138" t="s">
        <v>205</v>
      </c>
      <c r="H149" s="139">
        <v>4</v>
      </c>
      <c r="I149" s="140"/>
      <c r="J149" s="139">
        <f t="shared" si="0"/>
        <v>0</v>
      </c>
      <c r="K149" s="141"/>
      <c r="L149" s="30"/>
      <c r="M149" s="142" t="s">
        <v>1</v>
      </c>
      <c r="N149" s="143" t="s">
        <v>41</v>
      </c>
      <c r="O149" s="55"/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4">
        <f t="shared" si="3"/>
        <v>0</v>
      </c>
      <c r="U149" s="145" t="s">
        <v>1</v>
      </c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6" t="s">
        <v>243</v>
      </c>
      <c r="AT149" s="146" t="s">
        <v>156</v>
      </c>
      <c r="AU149" s="146" t="s">
        <v>161</v>
      </c>
      <c r="AY149" s="14" t="s">
        <v>155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4" t="s">
        <v>161</v>
      </c>
      <c r="BK149" s="148">
        <f t="shared" si="9"/>
        <v>0</v>
      </c>
      <c r="BL149" s="14" t="s">
        <v>243</v>
      </c>
      <c r="BM149" s="146" t="s">
        <v>219</v>
      </c>
    </row>
    <row r="150" spans="1:65" s="2" customFormat="1" ht="24.25" customHeight="1">
      <c r="A150" s="29"/>
      <c r="B150" s="134"/>
      <c r="C150" s="149" t="s">
        <v>199</v>
      </c>
      <c r="D150" s="149" t="s">
        <v>239</v>
      </c>
      <c r="E150" s="150" t="s">
        <v>690</v>
      </c>
      <c r="F150" s="151" t="s">
        <v>691</v>
      </c>
      <c r="G150" s="152" t="s">
        <v>205</v>
      </c>
      <c r="H150" s="153">
        <v>4</v>
      </c>
      <c r="I150" s="154"/>
      <c r="J150" s="153">
        <f t="shared" si="0"/>
        <v>0</v>
      </c>
      <c r="K150" s="155"/>
      <c r="L150" s="156"/>
      <c r="M150" s="157" t="s">
        <v>1</v>
      </c>
      <c r="N150" s="158" t="s">
        <v>41</v>
      </c>
      <c r="O150" s="55"/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4">
        <f t="shared" si="3"/>
        <v>0</v>
      </c>
      <c r="U150" s="145" t="s">
        <v>1</v>
      </c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6" t="s">
        <v>643</v>
      </c>
      <c r="AT150" s="146" t="s">
        <v>239</v>
      </c>
      <c r="AU150" s="146" t="s">
        <v>161</v>
      </c>
      <c r="AY150" s="14" t="s">
        <v>155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4" t="s">
        <v>161</v>
      </c>
      <c r="BK150" s="148">
        <f t="shared" si="9"/>
        <v>0</v>
      </c>
      <c r="BL150" s="14" t="s">
        <v>243</v>
      </c>
      <c r="BM150" s="146" t="s">
        <v>692</v>
      </c>
    </row>
    <row r="151" spans="1:65" s="2" customFormat="1" ht="24.25" customHeight="1">
      <c r="A151" s="29"/>
      <c r="B151" s="134"/>
      <c r="C151" s="135" t="s">
        <v>693</v>
      </c>
      <c r="D151" s="135" t="s">
        <v>156</v>
      </c>
      <c r="E151" s="136" t="s">
        <v>694</v>
      </c>
      <c r="F151" s="137" t="s">
        <v>695</v>
      </c>
      <c r="G151" s="138" t="s">
        <v>205</v>
      </c>
      <c r="H151" s="139">
        <v>12</v>
      </c>
      <c r="I151" s="140"/>
      <c r="J151" s="139">
        <f t="shared" si="0"/>
        <v>0</v>
      </c>
      <c r="K151" s="141"/>
      <c r="L151" s="30"/>
      <c r="M151" s="142" t="s">
        <v>1</v>
      </c>
      <c r="N151" s="143" t="s">
        <v>41</v>
      </c>
      <c r="O151" s="55"/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4">
        <f t="shared" si="3"/>
        <v>0</v>
      </c>
      <c r="U151" s="145" t="s">
        <v>1</v>
      </c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6" t="s">
        <v>243</v>
      </c>
      <c r="AT151" s="146" t="s">
        <v>156</v>
      </c>
      <c r="AU151" s="146" t="s">
        <v>161</v>
      </c>
      <c r="AY151" s="14" t="s">
        <v>155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4" t="s">
        <v>161</v>
      </c>
      <c r="BK151" s="148">
        <f t="shared" si="9"/>
        <v>0</v>
      </c>
      <c r="BL151" s="14" t="s">
        <v>243</v>
      </c>
      <c r="BM151" s="146" t="s">
        <v>696</v>
      </c>
    </row>
    <row r="152" spans="1:65" s="2" customFormat="1" ht="24.25" customHeight="1">
      <c r="A152" s="29"/>
      <c r="B152" s="134"/>
      <c r="C152" s="149" t="s">
        <v>202</v>
      </c>
      <c r="D152" s="149" t="s">
        <v>239</v>
      </c>
      <c r="E152" s="150" t="s">
        <v>697</v>
      </c>
      <c r="F152" s="151" t="s">
        <v>698</v>
      </c>
      <c r="G152" s="152" t="s">
        <v>205</v>
      </c>
      <c r="H152" s="153">
        <v>12</v>
      </c>
      <c r="I152" s="154"/>
      <c r="J152" s="153">
        <f t="shared" si="0"/>
        <v>0</v>
      </c>
      <c r="K152" s="155"/>
      <c r="L152" s="156"/>
      <c r="M152" s="157" t="s">
        <v>1</v>
      </c>
      <c r="N152" s="158" t="s">
        <v>41</v>
      </c>
      <c r="O152" s="55"/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4">
        <f t="shared" si="3"/>
        <v>0</v>
      </c>
      <c r="U152" s="145" t="s">
        <v>1</v>
      </c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6" t="s">
        <v>643</v>
      </c>
      <c r="AT152" s="146" t="s">
        <v>239</v>
      </c>
      <c r="AU152" s="146" t="s">
        <v>161</v>
      </c>
      <c r="AY152" s="14" t="s">
        <v>155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4" t="s">
        <v>161</v>
      </c>
      <c r="BK152" s="148">
        <f t="shared" si="9"/>
        <v>0</v>
      </c>
      <c r="BL152" s="14" t="s">
        <v>243</v>
      </c>
      <c r="BM152" s="146" t="s">
        <v>699</v>
      </c>
    </row>
    <row r="153" spans="1:65" s="2" customFormat="1" ht="24.25" customHeight="1">
      <c r="A153" s="29"/>
      <c r="B153" s="134"/>
      <c r="C153" s="149" t="s">
        <v>206</v>
      </c>
      <c r="D153" s="149" t="s">
        <v>239</v>
      </c>
      <c r="E153" s="150" t="s">
        <v>700</v>
      </c>
      <c r="F153" s="151" t="s">
        <v>701</v>
      </c>
      <c r="G153" s="152" t="s">
        <v>205</v>
      </c>
      <c r="H153" s="153">
        <v>14</v>
      </c>
      <c r="I153" s="154"/>
      <c r="J153" s="153">
        <f t="shared" si="0"/>
        <v>0</v>
      </c>
      <c r="K153" s="155"/>
      <c r="L153" s="156"/>
      <c r="M153" s="157" t="s">
        <v>1</v>
      </c>
      <c r="N153" s="158" t="s">
        <v>41</v>
      </c>
      <c r="O153" s="55"/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4">
        <f t="shared" si="3"/>
        <v>0</v>
      </c>
      <c r="U153" s="145" t="s">
        <v>1</v>
      </c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6" t="s">
        <v>643</v>
      </c>
      <c r="AT153" s="146" t="s">
        <v>239</v>
      </c>
      <c r="AU153" s="146" t="s">
        <v>161</v>
      </c>
      <c r="AY153" s="14" t="s">
        <v>155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4" t="s">
        <v>161</v>
      </c>
      <c r="BK153" s="148">
        <f t="shared" si="9"/>
        <v>0</v>
      </c>
      <c r="BL153" s="14" t="s">
        <v>243</v>
      </c>
      <c r="BM153" s="146" t="s">
        <v>702</v>
      </c>
    </row>
    <row r="154" spans="1:65" s="2" customFormat="1" ht="24.25" customHeight="1">
      <c r="A154" s="29"/>
      <c r="B154" s="134"/>
      <c r="C154" s="149" t="s">
        <v>209</v>
      </c>
      <c r="D154" s="149" t="s">
        <v>239</v>
      </c>
      <c r="E154" s="150" t="s">
        <v>703</v>
      </c>
      <c r="F154" s="151" t="s">
        <v>704</v>
      </c>
      <c r="G154" s="152" t="s">
        <v>205</v>
      </c>
      <c r="H154" s="153">
        <v>38</v>
      </c>
      <c r="I154" s="154"/>
      <c r="J154" s="153">
        <f t="shared" si="0"/>
        <v>0</v>
      </c>
      <c r="K154" s="155"/>
      <c r="L154" s="156"/>
      <c r="M154" s="157" t="s">
        <v>1</v>
      </c>
      <c r="N154" s="158" t="s">
        <v>41</v>
      </c>
      <c r="O154" s="55"/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4">
        <f t="shared" si="3"/>
        <v>0</v>
      </c>
      <c r="U154" s="145" t="s">
        <v>1</v>
      </c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6" t="s">
        <v>643</v>
      </c>
      <c r="AT154" s="146" t="s">
        <v>239</v>
      </c>
      <c r="AU154" s="146" t="s">
        <v>161</v>
      </c>
      <c r="AY154" s="14" t="s">
        <v>155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4" t="s">
        <v>161</v>
      </c>
      <c r="BK154" s="148">
        <f t="shared" si="9"/>
        <v>0</v>
      </c>
      <c r="BL154" s="14" t="s">
        <v>243</v>
      </c>
      <c r="BM154" s="146" t="s">
        <v>705</v>
      </c>
    </row>
    <row r="155" spans="1:65" s="2" customFormat="1" ht="24.25" customHeight="1">
      <c r="A155" s="29"/>
      <c r="B155" s="134"/>
      <c r="C155" s="149" t="s">
        <v>706</v>
      </c>
      <c r="D155" s="149" t="s">
        <v>239</v>
      </c>
      <c r="E155" s="150" t="s">
        <v>707</v>
      </c>
      <c r="F155" s="151" t="s">
        <v>708</v>
      </c>
      <c r="G155" s="152" t="s">
        <v>205</v>
      </c>
      <c r="H155" s="153">
        <v>4</v>
      </c>
      <c r="I155" s="154"/>
      <c r="J155" s="153">
        <f t="shared" si="0"/>
        <v>0</v>
      </c>
      <c r="K155" s="155"/>
      <c r="L155" s="156"/>
      <c r="M155" s="157" t="s">
        <v>1</v>
      </c>
      <c r="N155" s="158" t="s">
        <v>41</v>
      </c>
      <c r="O155" s="55"/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4">
        <f t="shared" si="3"/>
        <v>0</v>
      </c>
      <c r="U155" s="145" t="s">
        <v>1</v>
      </c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6" t="s">
        <v>643</v>
      </c>
      <c r="AT155" s="146" t="s">
        <v>239</v>
      </c>
      <c r="AU155" s="146" t="s">
        <v>161</v>
      </c>
      <c r="AY155" s="14" t="s">
        <v>155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4" t="s">
        <v>161</v>
      </c>
      <c r="BK155" s="148">
        <f t="shared" si="9"/>
        <v>0</v>
      </c>
      <c r="BL155" s="14" t="s">
        <v>243</v>
      </c>
      <c r="BM155" s="146" t="s">
        <v>223</v>
      </c>
    </row>
    <row r="156" spans="1:65" s="2" customFormat="1" ht="24.25" customHeight="1">
      <c r="A156" s="29"/>
      <c r="B156" s="134"/>
      <c r="C156" s="149" t="s">
        <v>666</v>
      </c>
      <c r="D156" s="149" t="s">
        <v>239</v>
      </c>
      <c r="E156" s="150" t="s">
        <v>709</v>
      </c>
      <c r="F156" s="151" t="s">
        <v>710</v>
      </c>
      <c r="G156" s="152" t="s">
        <v>205</v>
      </c>
      <c r="H156" s="153">
        <v>10</v>
      </c>
      <c r="I156" s="154"/>
      <c r="J156" s="153">
        <f t="shared" si="0"/>
        <v>0</v>
      </c>
      <c r="K156" s="155"/>
      <c r="L156" s="156"/>
      <c r="M156" s="157" t="s">
        <v>1</v>
      </c>
      <c r="N156" s="158" t="s">
        <v>41</v>
      </c>
      <c r="O156" s="55"/>
      <c r="P156" s="144">
        <f t="shared" si="1"/>
        <v>0</v>
      </c>
      <c r="Q156" s="144">
        <v>0</v>
      </c>
      <c r="R156" s="144">
        <f t="shared" si="2"/>
        <v>0</v>
      </c>
      <c r="S156" s="144">
        <v>0</v>
      </c>
      <c r="T156" s="144">
        <f t="shared" si="3"/>
        <v>0</v>
      </c>
      <c r="U156" s="145" t="s">
        <v>1</v>
      </c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6" t="s">
        <v>643</v>
      </c>
      <c r="AT156" s="146" t="s">
        <v>239</v>
      </c>
      <c r="AU156" s="146" t="s">
        <v>161</v>
      </c>
      <c r="AY156" s="14" t="s">
        <v>155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4" t="s">
        <v>161</v>
      </c>
      <c r="BK156" s="148">
        <f t="shared" si="9"/>
        <v>0</v>
      </c>
      <c r="BL156" s="14" t="s">
        <v>243</v>
      </c>
      <c r="BM156" s="146" t="s">
        <v>229</v>
      </c>
    </row>
    <row r="157" spans="1:65" s="2" customFormat="1" ht="24.25" customHeight="1">
      <c r="A157" s="29"/>
      <c r="B157" s="134"/>
      <c r="C157" s="135" t="s">
        <v>711</v>
      </c>
      <c r="D157" s="135" t="s">
        <v>156</v>
      </c>
      <c r="E157" s="136" t="s">
        <v>712</v>
      </c>
      <c r="F157" s="137" t="s">
        <v>713</v>
      </c>
      <c r="G157" s="138" t="s">
        <v>205</v>
      </c>
      <c r="H157" s="139">
        <v>4</v>
      </c>
      <c r="I157" s="140"/>
      <c r="J157" s="139">
        <f t="shared" si="0"/>
        <v>0</v>
      </c>
      <c r="K157" s="141"/>
      <c r="L157" s="30"/>
      <c r="M157" s="142" t="s">
        <v>1</v>
      </c>
      <c r="N157" s="143" t="s">
        <v>41</v>
      </c>
      <c r="O157" s="55"/>
      <c r="P157" s="144">
        <f t="shared" si="1"/>
        <v>0</v>
      </c>
      <c r="Q157" s="144">
        <v>0</v>
      </c>
      <c r="R157" s="144">
        <f t="shared" si="2"/>
        <v>0</v>
      </c>
      <c r="S157" s="144">
        <v>0</v>
      </c>
      <c r="T157" s="144">
        <f t="shared" si="3"/>
        <v>0</v>
      </c>
      <c r="U157" s="145" t="s">
        <v>1</v>
      </c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6" t="s">
        <v>243</v>
      </c>
      <c r="AT157" s="146" t="s">
        <v>156</v>
      </c>
      <c r="AU157" s="146" t="s">
        <v>161</v>
      </c>
      <c r="AY157" s="14" t="s">
        <v>155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4" t="s">
        <v>161</v>
      </c>
      <c r="BK157" s="148">
        <f t="shared" si="9"/>
        <v>0</v>
      </c>
      <c r="BL157" s="14" t="s">
        <v>243</v>
      </c>
      <c r="BM157" s="146" t="s">
        <v>235</v>
      </c>
    </row>
    <row r="158" spans="1:65" s="2" customFormat="1" ht="24.25" customHeight="1">
      <c r="A158" s="29"/>
      <c r="B158" s="134"/>
      <c r="C158" s="149" t="s">
        <v>669</v>
      </c>
      <c r="D158" s="149" t="s">
        <v>239</v>
      </c>
      <c r="E158" s="150" t="s">
        <v>714</v>
      </c>
      <c r="F158" s="151" t="s">
        <v>715</v>
      </c>
      <c r="G158" s="152" t="s">
        <v>205</v>
      </c>
      <c r="H158" s="153">
        <v>4</v>
      </c>
      <c r="I158" s="154"/>
      <c r="J158" s="153">
        <f t="shared" si="0"/>
        <v>0</v>
      </c>
      <c r="K158" s="155"/>
      <c r="L158" s="156"/>
      <c r="M158" s="157" t="s">
        <v>1</v>
      </c>
      <c r="N158" s="158" t="s">
        <v>41</v>
      </c>
      <c r="O158" s="55"/>
      <c r="P158" s="144">
        <f t="shared" si="1"/>
        <v>0</v>
      </c>
      <c r="Q158" s="144">
        <v>0</v>
      </c>
      <c r="R158" s="144">
        <f t="shared" si="2"/>
        <v>0</v>
      </c>
      <c r="S158" s="144">
        <v>0</v>
      </c>
      <c r="T158" s="144">
        <f t="shared" si="3"/>
        <v>0</v>
      </c>
      <c r="U158" s="145" t="s">
        <v>1</v>
      </c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6" t="s">
        <v>643</v>
      </c>
      <c r="AT158" s="146" t="s">
        <v>239</v>
      </c>
      <c r="AU158" s="146" t="s">
        <v>161</v>
      </c>
      <c r="AY158" s="14" t="s">
        <v>155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4" t="s">
        <v>161</v>
      </c>
      <c r="BK158" s="148">
        <f t="shared" si="9"/>
        <v>0</v>
      </c>
      <c r="BL158" s="14" t="s">
        <v>243</v>
      </c>
      <c r="BM158" s="146" t="s">
        <v>243</v>
      </c>
    </row>
    <row r="159" spans="1:65" s="2" customFormat="1" ht="24.25" customHeight="1">
      <c r="A159" s="29"/>
      <c r="B159" s="134"/>
      <c r="C159" s="135" t="s">
        <v>716</v>
      </c>
      <c r="D159" s="135" t="s">
        <v>156</v>
      </c>
      <c r="E159" s="136" t="s">
        <v>717</v>
      </c>
      <c r="F159" s="137" t="s">
        <v>718</v>
      </c>
      <c r="G159" s="138" t="s">
        <v>205</v>
      </c>
      <c r="H159" s="139">
        <v>4</v>
      </c>
      <c r="I159" s="140"/>
      <c r="J159" s="139">
        <f t="shared" si="0"/>
        <v>0</v>
      </c>
      <c r="K159" s="141"/>
      <c r="L159" s="30"/>
      <c r="M159" s="142" t="s">
        <v>1</v>
      </c>
      <c r="N159" s="143" t="s">
        <v>41</v>
      </c>
      <c r="O159" s="55"/>
      <c r="P159" s="144">
        <f t="shared" si="1"/>
        <v>0</v>
      </c>
      <c r="Q159" s="144">
        <v>0</v>
      </c>
      <c r="R159" s="144">
        <f t="shared" si="2"/>
        <v>0</v>
      </c>
      <c r="S159" s="144">
        <v>0</v>
      </c>
      <c r="T159" s="144">
        <f t="shared" si="3"/>
        <v>0</v>
      </c>
      <c r="U159" s="145" t="s">
        <v>1</v>
      </c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6" t="s">
        <v>243</v>
      </c>
      <c r="AT159" s="146" t="s">
        <v>156</v>
      </c>
      <c r="AU159" s="146" t="s">
        <v>161</v>
      </c>
      <c r="AY159" s="14" t="s">
        <v>155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4" t="s">
        <v>161</v>
      </c>
      <c r="BK159" s="148">
        <f t="shared" si="9"/>
        <v>0</v>
      </c>
      <c r="BL159" s="14" t="s">
        <v>243</v>
      </c>
      <c r="BM159" s="146" t="s">
        <v>249</v>
      </c>
    </row>
    <row r="160" spans="1:65" s="2" customFormat="1" ht="24.25" customHeight="1">
      <c r="A160" s="29"/>
      <c r="B160" s="134"/>
      <c r="C160" s="149" t="s">
        <v>212</v>
      </c>
      <c r="D160" s="149" t="s">
        <v>239</v>
      </c>
      <c r="E160" s="150" t="s">
        <v>719</v>
      </c>
      <c r="F160" s="151" t="s">
        <v>720</v>
      </c>
      <c r="G160" s="152" t="s">
        <v>205</v>
      </c>
      <c r="H160" s="153">
        <v>4</v>
      </c>
      <c r="I160" s="154"/>
      <c r="J160" s="153">
        <f t="shared" si="0"/>
        <v>0</v>
      </c>
      <c r="K160" s="155"/>
      <c r="L160" s="156"/>
      <c r="M160" s="157" t="s">
        <v>1</v>
      </c>
      <c r="N160" s="158" t="s">
        <v>41</v>
      </c>
      <c r="O160" s="55"/>
      <c r="P160" s="144">
        <f t="shared" si="1"/>
        <v>0</v>
      </c>
      <c r="Q160" s="144">
        <v>0</v>
      </c>
      <c r="R160" s="144">
        <f t="shared" si="2"/>
        <v>0</v>
      </c>
      <c r="S160" s="144">
        <v>0</v>
      </c>
      <c r="T160" s="144">
        <f t="shared" si="3"/>
        <v>0</v>
      </c>
      <c r="U160" s="145" t="s">
        <v>1</v>
      </c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6" t="s">
        <v>643</v>
      </c>
      <c r="AT160" s="146" t="s">
        <v>239</v>
      </c>
      <c r="AU160" s="146" t="s">
        <v>161</v>
      </c>
      <c r="AY160" s="14" t="s">
        <v>155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4" t="s">
        <v>161</v>
      </c>
      <c r="BK160" s="148">
        <f t="shared" si="9"/>
        <v>0</v>
      </c>
      <c r="BL160" s="14" t="s">
        <v>243</v>
      </c>
      <c r="BM160" s="146" t="s">
        <v>255</v>
      </c>
    </row>
    <row r="161" spans="1:65" s="2" customFormat="1" ht="24.25" customHeight="1">
      <c r="A161" s="29"/>
      <c r="B161" s="134"/>
      <c r="C161" s="135" t="s">
        <v>721</v>
      </c>
      <c r="D161" s="135" t="s">
        <v>156</v>
      </c>
      <c r="E161" s="136" t="s">
        <v>722</v>
      </c>
      <c r="F161" s="137" t="s">
        <v>723</v>
      </c>
      <c r="G161" s="138" t="s">
        <v>205</v>
      </c>
      <c r="H161" s="139">
        <v>134</v>
      </c>
      <c r="I161" s="140"/>
      <c r="J161" s="139">
        <f t="shared" si="0"/>
        <v>0</v>
      </c>
      <c r="K161" s="141"/>
      <c r="L161" s="30"/>
      <c r="M161" s="142" t="s">
        <v>1</v>
      </c>
      <c r="N161" s="143" t="s">
        <v>41</v>
      </c>
      <c r="O161" s="55"/>
      <c r="P161" s="144">
        <f t="shared" si="1"/>
        <v>0</v>
      </c>
      <c r="Q161" s="144">
        <v>0</v>
      </c>
      <c r="R161" s="144">
        <f t="shared" si="2"/>
        <v>0</v>
      </c>
      <c r="S161" s="144">
        <v>0</v>
      </c>
      <c r="T161" s="144">
        <f t="shared" si="3"/>
        <v>0</v>
      </c>
      <c r="U161" s="145" t="s">
        <v>1</v>
      </c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6" t="s">
        <v>243</v>
      </c>
      <c r="AT161" s="146" t="s">
        <v>156</v>
      </c>
      <c r="AU161" s="146" t="s">
        <v>161</v>
      </c>
      <c r="AY161" s="14" t="s">
        <v>155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4" t="s">
        <v>161</v>
      </c>
      <c r="BK161" s="148">
        <f t="shared" si="9"/>
        <v>0</v>
      </c>
      <c r="BL161" s="14" t="s">
        <v>243</v>
      </c>
      <c r="BM161" s="146" t="s">
        <v>263</v>
      </c>
    </row>
    <row r="162" spans="1:65" s="2" customFormat="1" ht="14.5" customHeight="1">
      <c r="A162" s="29"/>
      <c r="B162" s="134"/>
      <c r="C162" s="149" t="s">
        <v>674</v>
      </c>
      <c r="D162" s="149" t="s">
        <v>239</v>
      </c>
      <c r="E162" s="150" t="s">
        <v>724</v>
      </c>
      <c r="F162" s="151" t="s">
        <v>725</v>
      </c>
      <c r="G162" s="152" t="s">
        <v>205</v>
      </c>
      <c r="H162" s="153">
        <v>10</v>
      </c>
      <c r="I162" s="154"/>
      <c r="J162" s="153">
        <f t="shared" si="0"/>
        <v>0</v>
      </c>
      <c r="K162" s="155"/>
      <c r="L162" s="156"/>
      <c r="M162" s="157" t="s">
        <v>1</v>
      </c>
      <c r="N162" s="158" t="s">
        <v>41</v>
      </c>
      <c r="O162" s="55"/>
      <c r="P162" s="144">
        <f t="shared" si="1"/>
        <v>0</v>
      </c>
      <c r="Q162" s="144">
        <v>0</v>
      </c>
      <c r="R162" s="144">
        <f t="shared" si="2"/>
        <v>0</v>
      </c>
      <c r="S162" s="144">
        <v>0</v>
      </c>
      <c r="T162" s="144">
        <f t="shared" si="3"/>
        <v>0</v>
      </c>
      <c r="U162" s="145" t="s">
        <v>1</v>
      </c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6" t="s">
        <v>643</v>
      </c>
      <c r="AT162" s="146" t="s">
        <v>239</v>
      </c>
      <c r="AU162" s="146" t="s">
        <v>161</v>
      </c>
      <c r="AY162" s="14" t="s">
        <v>155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4" t="s">
        <v>161</v>
      </c>
      <c r="BK162" s="148">
        <f t="shared" si="9"/>
        <v>0</v>
      </c>
      <c r="BL162" s="14" t="s">
        <v>243</v>
      </c>
      <c r="BM162" s="146" t="s">
        <v>726</v>
      </c>
    </row>
    <row r="163" spans="1:65" s="2" customFormat="1" ht="37.950000000000003" customHeight="1">
      <c r="A163" s="29"/>
      <c r="B163" s="134"/>
      <c r="C163" s="149" t="s">
        <v>727</v>
      </c>
      <c r="D163" s="149" t="s">
        <v>239</v>
      </c>
      <c r="E163" s="150" t="s">
        <v>728</v>
      </c>
      <c r="F163" s="151" t="s">
        <v>729</v>
      </c>
      <c r="G163" s="152" t="s">
        <v>205</v>
      </c>
      <c r="H163" s="153">
        <v>134</v>
      </c>
      <c r="I163" s="154"/>
      <c r="J163" s="153">
        <f t="shared" si="0"/>
        <v>0</v>
      </c>
      <c r="K163" s="155"/>
      <c r="L163" s="156"/>
      <c r="M163" s="157" t="s">
        <v>1</v>
      </c>
      <c r="N163" s="158" t="s">
        <v>41</v>
      </c>
      <c r="O163" s="55"/>
      <c r="P163" s="144">
        <f t="shared" si="1"/>
        <v>0</v>
      </c>
      <c r="Q163" s="144">
        <v>0</v>
      </c>
      <c r="R163" s="144">
        <f t="shared" si="2"/>
        <v>0</v>
      </c>
      <c r="S163" s="144">
        <v>0</v>
      </c>
      <c r="T163" s="144">
        <f t="shared" si="3"/>
        <v>0</v>
      </c>
      <c r="U163" s="145" t="s">
        <v>1</v>
      </c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6" t="s">
        <v>643</v>
      </c>
      <c r="AT163" s="146" t="s">
        <v>239</v>
      </c>
      <c r="AU163" s="146" t="s">
        <v>161</v>
      </c>
      <c r="AY163" s="14" t="s">
        <v>155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4" t="s">
        <v>161</v>
      </c>
      <c r="BK163" s="148">
        <f t="shared" si="9"/>
        <v>0</v>
      </c>
      <c r="BL163" s="14" t="s">
        <v>243</v>
      </c>
      <c r="BM163" s="146" t="s">
        <v>730</v>
      </c>
    </row>
    <row r="164" spans="1:65" s="2" customFormat="1" ht="24.25" customHeight="1">
      <c r="A164" s="29"/>
      <c r="B164" s="134"/>
      <c r="C164" s="135" t="s">
        <v>677</v>
      </c>
      <c r="D164" s="135" t="s">
        <v>156</v>
      </c>
      <c r="E164" s="136" t="s">
        <v>731</v>
      </c>
      <c r="F164" s="137" t="s">
        <v>732</v>
      </c>
      <c r="G164" s="138" t="s">
        <v>205</v>
      </c>
      <c r="H164" s="139">
        <v>1</v>
      </c>
      <c r="I164" s="140"/>
      <c r="J164" s="139">
        <f t="shared" ref="J164:J195" si="10">ROUND(I164*H164,3)</f>
        <v>0</v>
      </c>
      <c r="K164" s="141"/>
      <c r="L164" s="30"/>
      <c r="M164" s="142" t="s">
        <v>1</v>
      </c>
      <c r="N164" s="143" t="s">
        <v>41</v>
      </c>
      <c r="O164" s="55"/>
      <c r="P164" s="144">
        <f t="shared" ref="P164:P195" si="11">O164*H164</f>
        <v>0</v>
      </c>
      <c r="Q164" s="144">
        <v>0</v>
      </c>
      <c r="R164" s="144">
        <f t="shared" ref="R164:R195" si="12">Q164*H164</f>
        <v>0</v>
      </c>
      <c r="S164" s="144">
        <v>0</v>
      </c>
      <c r="T164" s="144">
        <f t="shared" ref="T164:T195" si="13">S164*H164</f>
        <v>0</v>
      </c>
      <c r="U164" s="145" t="s">
        <v>1</v>
      </c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6" t="s">
        <v>243</v>
      </c>
      <c r="AT164" s="146" t="s">
        <v>156</v>
      </c>
      <c r="AU164" s="146" t="s">
        <v>161</v>
      </c>
      <c r="AY164" s="14" t="s">
        <v>155</v>
      </c>
      <c r="BE164" s="147">
        <f t="shared" ref="BE164:BE195" si="14">IF(N164="základná",J164,0)</f>
        <v>0</v>
      </c>
      <c r="BF164" s="147">
        <f t="shared" ref="BF164:BF195" si="15">IF(N164="znížená",J164,0)</f>
        <v>0</v>
      </c>
      <c r="BG164" s="147">
        <f t="shared" ref="BG164:BG195" si="16">IF(N164="zákl. prenesená",J164,0)</f>
        <v>0</v>
      </c>
      <c r="BH164" s="147">
        <f t="shared" ref="BH164:BH195" si="17">IF(N164="zníž. prenesená",J164,0)</f>
        <v>0</v>
      </c>
      <c r="BI164" s="147">
        <f t="shared" ref="BI164:BI195" si="18">IF(N164="nulová",J164,0)</f>
        <v>0</v>
      </c>
      <c r="BJ164" s="14" t="s">
        <v>161</v>
      </c>
      <c r="BK164" s="148">
        <f t="shared" ref="BK164:BK195" si="19">ROUND(I164*H164,3)</f>
        <v>0</v>
      </c>
      <c r="BL164" s="14" t="s">
        <v>243</v>
      </c>
      <c r="BM164" s="146" t="s">
        <v>733</v>
      </c>
    </row>
    <row r="165" spans="1:65" s="2" customFormat="1" ht="24.25" customHeight="1">
      <c r="A165" s="29"/>
      <c r="B165" s="134"/>
      <c r="C165" s="149" t="s">
        <v>734</v>
      </c>
      <c r="D165" s="149" t="s">
        <v>239</v>
      </c>
      <c r="E165" s="150" t="s">
        <v>735</v>
      </c>
      <c r="F165" s="151" t="s">
        <v>736</v>
      </c>
      <c r="G165" s="152" t="s">
        <v>737</v>
      </c>
      <c r="H165" s="153">
        <v>1</v>
      </c>
      <c r="I165" s="154"/>
      <c r="J165" s="153">
        <f t="shared" si="10"/>
        <v>0</v>
      </c>
      <c r="K165" s="155"/>
      <c r="L165" s="156"/>
      <c r="M165" s="157" t="s">
        <v>1</v>
      </c>
      <c r="N165" s="158" t="s">
        <v>41</v>
      </c>
      <c r="O165" s="55"/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4">
        <f t="shared" si="13"/>
        <v>0</v>
      </c>
      <c r="U165" s="145" t="s">
        <v>1</v>
      </c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6" t="s">
        <v>643</v>
      </c>
      <c r="AT165" s="146" t="s">
        <v>239</v>
      </c>
      <c r="AU165" s="146" t="s">
        <v>161</v>
      </c>
      <c r="AY165" s="14" t="s">
        <v>155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4" t="s">
        <v>161</v>
      </c>
      <c r="BK165" s="148">
        <f t="shared" si="19"/>
        <v>0</v>
      </c>
      <c r="BL165" s="14" t="s">
        <v>243</v>
      </c>
      <c r="BM165" s="146" t="s">
        <v>278</v>
      </c>
    </row>
    <row r="166" spans="1:65" s="2" customFormat="1" ht="24.25" customHeight="1">
      <c r="A166" s="29"/>
      <c r="B166" s="134"/>
      <c r="C166" s="135" t="s">
        <v>680</v>
      </c>
      <c r="D166" s="135" t="s">
        <v>156</v>
      </c>
      <c r="E166" s="136" t="s">
        <v>738</v>
      </c>
      <c r="F166" s="137" t="s">
        <v>739</v>
      </c>
      <c r="G166" s="138" t="s">
        <v>205</v>
      </c>
      <c r="H166" s="139">
        <v>4</v>
      </c>
      <c r="I166" s="140"/>
      <c r="J166" s="139">
        <f t="shared" si="10"/>
        <v>0</v>
      </c>
      <c r="K166" s="141"/>
      <c r="L166" s="30"/>
      <c r="M166" s="142" t="s">
        <v>1</v>
      </c>
      <c r="N166" s="143" t="s">
        <v>41</v>
      </c>
      <c r="O166" s="55"/>
      <c r="P166" s="144">
        <f t="shared" si="11"/>
        <v>0</v>
      </c>
      <c r="Q166" s="144">
        <v>0</v>
      </c>
      <c r="R166" s="144">
        <f t="shared" si="12"/>
        <v>0</v>
      </c>
      <c r="S166" s="144">
        <v>0</v>
      </c>
      <c r="T166" s="144">
        <f t="shared" si="13"/>
        <v>0</v>
      </c>
      <c r="U166" s="145" t="s">
        <v>1</v>
      </c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6" t="s">
        <v>243</v>
      </c>
      <c r="AT166" s="146" t="s">
        <v>156</v>
      </c>
      <c r="AU166" s="146" t="s">
        <v>161</v>
      </c>
      <c r="AY166" s="14" t="s">
        <v>155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4" t="s">
        <v>161</v>
      </c>
      <c r="BK166" s="148">
        <f t="shared" si="19"/>
        <v>0</v>
      </c>
      <c r="BL166" s="14" t="s">
        <v>243</v>
      </c>
      <c r="BM166" s="146" t="s">
        <v>740</v>
      </c>
    </row>
    <row r="167" spans="1:65" s="2" customFormat="1" ht="24.25" customHeight="1">
      <c r="A167" s="29"/>
      <c r="B167" s="134"/>
      <c r="C167" s="149" t="s">
        <v>741</v>
      </c>
      <c r="D167" s="149" t="s">
        <v>239</v>
      </c>
      <c r="E167" s="150" t="s">
        <v>742</v>
      </c>
      <c r="F167" s="151" t="s">
        <v>743</v>
      </c>
      <c r="G167" s="152" t="s">
        <v>205</v>
      </c>
      <c r="H167" s="153">
        <v>4</v>
      </c>
      <c r="I167" s="154"/>
      <c r="J167" s="153">
        <f t="shared" si="10"/>
        <v>0</v>
      </c>
      <c r="K167" s="155"/>
      <c r="L167" s="156"/>
      <c r="M167" s="157" t="s">
        <v>1</v>
      </c>
      <c r="N167" s="158" t="s">
        <v>41</v>
      </c>
      <c r="O167" s="55"/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4">
        <f t="shared" si="13"/>
        <v>0</v>
      </c>
      <c r="U167" s="145" t="s">
        <v>1</v>
      </c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6" t="s">
        <v>643</v>
      </c>
      <c r="AT167" s="146" t="s">
        <v>239</v>
      </c>
      <c r="AU167" s="146" t="s">
        <v>161</v>
      </c>
      <c r="AY167" s="14" t="s">
        <v>155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4" t="s">
        <v>161</v>
      </c>
      <c r="BK167" s="148">
        <f t="shared" si="19"/>
        <v>0</v>
      </c>
      <c r="BL167" s="14" t="s">
        <v>243</v>
      </c>
      <c r="BM167" s="146" t="s">
        <v>744</v>
      </c>
    </row>
    <row r="168" spans="1:65" s="2" customFormat="1" ht="24.25" customHeight="1">
      <c r="A168" s="29"/>
      <c r="B168" s="134"/>
      <c r="C168" s="135" t="s">
        <v>684</v>
      </c>
      <c r="D168" s="135" t="s">
        <v>156</v>
      </c>
      <c r="E168" s="136" t="s">
        <v>745</v>
      </c>
      <c r="F168" s="137" t="s">
        <v>746</v>
      </c>
      <c r="G168" s="138" t="s">
        <v>205</v>
      </c>
      <c r="H168" s="139">
        <v>3</v>
      </c>
      <c r="I168" s="140"/>
      <c r="J168" s="139">
        <f t="shared" si="10"/>
        <v>0</v>
      </c>
      <c r="K168" s="141"/>
      <c r="L168" s="30"/>
      <c r="M168" s="142" t="s">
        <v>1</v>
      </c>
      <c r="N168" s="143" t="s">
        <v>41</v>
      </c>
      <c r="O168" s="55"/>
      <c r="P168" s="144">
        <f t="shared" si="11"/>
        <v>0</v>
      </c>
      <c r="Q168" s="144">
        <v>0</v>
      </c>
      <c r="R168" s="144">
        <f t="shared" si="12"/>
        <v>0</v>
      </c>
      <c r="S168" s="144">
        <v>0</v>
      </c>
      <c r="T168" s="144">
        <f t="shared" si="13"/>
        <v>0</v>
      </c>
      <c r="U168" s="145" t="s">
        <v>1</v>
      </c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6" t="s">
        <v>243</v>
      </c>
      <c r="AT168" s="146" t="s">
        <v>156</v>
      </c>
      <c r="AU168" s="146" t="s">
        <v>161</v>
      </c>
      <c r="AY168" s="14" t="s">
        <v>155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14" t="s">
        <v>161</v>
      </c>
      <c r="BK168" s="148">
        <f t="shared" si="19"/>
        <v>0</v>
      </c>
      <c r="BL168" s="14" t="s">
        <v>243</v>
      </c>
      <c r="BM168" s="146" t="s">
        <v>747</v>
      </c>
    </row>
    <row r="169" spans="1:65" s="2" customFormat="1" ht="14.5" customHeight="1">
      <c r="A169" s="29"/>
      <c r="B169" s="134"/>
      <c r="C169" s="149" t="s">
        <v>748</v>
      </c>
      <c r="D169" s="149" t="s">
        <v>239</v>
      </c>
      <c r="E169" s="150" t="s">
        <v>749</v>
      </c>
      <c r="F169" s="151" t="s">
        <v>750</v>
      </c>
      <c r="G169" s="152" t="s">
        <v>205</v>
      </c>
      <c r="H169" s="153">
        <v>3</v>
      </c>
      <c r="I169" s="154"/>
      <c r="J169" s="153">
        <f t="shared" si="10"/>
        <v>0</v>
      </c>
      <c r="K169" s="155"/>
      <c r="L169" s="156"/>
      <c r="M169" s="157" t="s">
        <v>1</v>
      </c>
      <c r="N169" s="158" t="s">
        <v>41</v>
      </c>
      <c r="O169" s="55"/>
      <c r="P169" s="144">
        <f t="shared" si="11"/>
        <v>0</v>
      </c>
      <c r="Q169" s="144">
        <v>0</v>
      </c>
      <c r="R169" s="144">
        <f t="shared" si="12"/>
        <v>0</v>
      </c>
      <c r="S169" s="144">
        <v>0</v>
      </c>
      <c r="T169" s="144">
        <f t="shared" si="13"/>
        <v>0</v>
      </c>
      <c r="U169" s="145" t="s">
        <v>1</v>
      </c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6" t="s">
        <v>643</v>
      </c>
      <c r="AT169" s="146" t="s">
        <v>239</v>
      </c>
      <c r="AU169" s="146" t="s">
        <v>161</v>
      </c>
      <c r="AY169" s="14" t="s">
        <v>155</v>
      </c>
      <c r="BE169" s="147">
        <f t="shared" si="14"/>
        <v>0</v>
      </c>
      <c r="BF169" s="147">
        <f t="shared" si="15"/>
        <v>0</v>
      </c>
      <c r="BG169" s="147">
        <f t="shared" si="16"/>
        <v>0</v>
      </c>
      <c r="BH169" s="147">
        <f t="shared" si="17"/>
        <v>0</v>
      </c>
      <c r="BI169" s="147">
        <f t="shared" si="18"/>
        <v>0</v>
      </c>
      <c r="BJ169" s="14" t="s">
        <v>161</v>
      </c>
      <c r="BK169" s="148">
        <f t="shared" si="19"/>
        <v>0</v>
      </c>
      <c r="BL169" s="14" t="s">
        <v>243</v>
      </c>
      <c r="BM169" s="146" t="s">
        <v>288</v>
      </c>
    </row>
    <row r="170" spans="1:65" s="2" customFormat="1" ht="24.25" customHeight="1">
      <c r="A170" s="29"/>
      <c r="B170" s="134"/>
      <c r="C170" s="135" t="s">
        <v>687</v>
      </c>
      <c r="D170" s="135" t="s">
        <v>156</v>
      </c>
      <c r="E170" s="136" t="s">
        <v>751</v>
      </c>
      <c r="F170" s="137" t="s">
        <v>752</v>
      </c>
      <c r="G170" s="138" t="s">
        <v>317</v>
      </c>
      <c r="H170" s="139">
        <v>80</v>
      </c>
      <c r="I170" s="140"/>
      <c r="J170" s="139">
        <f t="shared" si="10"/>
        <v>0</v>
      </c>
      <c r="K170" s="141"/>
      <c r="L170" s="30"/>
      <c r="M170" s="142" t="s">
        <v>1</v>
      </c>
      <c r="N170" s="143" t="s">
        <v>41</v>
      </c>
      <c r="O170" s="55"/>
      <c r="P170" s="144">
        <f t="shared" si="11"/>
        <v>0</v>
      </c>
      <c r="Q170" s="144">
        <v>0</v>
      </c>
      <c r="R170" s="144">
        <f t="shared" si="12"/>
        <v>0</v>
      </c>
      <c r="S170" s="144">
        <v>0</v>
      </c>
      <c r="T170" s="144">
        <f t="shared" si="13"/>
        <v>0</v>
      </c>
      <c r="U170" s="145" t="s">
        <v>1</v>
      </c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6" t="s">
        <v>243</v>
      </c>
      <c r="AT170" s="146" t="s">
        <v>156</v>
      </c>
      <c r="AU170" s="146" t="s">
        <v>161</v>
      </c>
      <c r="AY170" s="14" t="s">
        <v>155</v>
      </c>
      <c r="BE170" s="147">
        <f t="shared" si="14"/>
        <v>0</v>
      </c>
      <c r="BF170" s="147">
        <f t="shared" si="15"/>
        <v>0</v>
      </c>
      <c r="BG170" s="147">
        <f t="shared" si="16"/>
        <v>0</v>
      </c>
      <c r="BH170" s="147">
        <f t="shared" si="17"/>
        <v>0</v>
      </c>
      <c r="BI170" s="147">
        <f t="shared" si="18"/>
        <v>0</v>
      </c>
      <c r="BJ170" s="14" t="s">
        <v>161</v>
      </c>
      <c r="BK170" s="148">
        <f t="shared" si="19"/>
        <v>0</v>
      </c>
      <c r="BL170" s="14" t="s">
        <v>243</v>
      </c>
      <c r="BM170" s="146" t="s">
        <v>753</v>
      </c>
    </row>
    <row r="171" spans="1:65" s="2" customFormat="1" ht="14.5" customHeight="1">
      <c r="A171" s="29"/>
      <c r="B171" s="134"/>
      <c r="C171" s="149" t="s">
        <v>215</v>
      </c>
      <c r="D171" s="149" t="s">
        <v>239</v>
      </c>
      <c r="E171" s="150" t="s">
        <v>754</v>
      </c>
      <c r="F171" s="151" t="s">
        <v>755</v>
      </c>
      <c r="G171" s="152" t="s">
        <v>756</v>
      </c>
      <c r="H171" s="153">
        <v>10.8</v>
      </c>
      <c r="I171" s="154"/>
      <c r="J171" s="153">
        <f t="shared" si="10"/>
        <v>0</v>
      </c>
      <c r="K171" s="155"/>
      <c r="L171" s="156"/>
      <c r="M171" s="157" t="s">
        <v>1</v>
      </c>
      <c r="N171" s="158" t="s">
        <v>41</v>
      </c>
      <c r="O171" s="55"/>
      <c r="P171" s="144">
        <f t="shared" si="11"/>
        <v>0</v>
      </c>
      <c r="Q171" s="144">
        <v>0</v>
      </c>
      <c r="R171" s="144">
        <f t="shared" si="12"/>
        <v>0</v>
      </c>
      <c r="S171" s="144">
        <v>0</v>
      </c>
      <c r="T171" s="144">
        <f t="shared" si="13"/>
        <v>0</v>
      </c>
      <c r="U171" s="145" t="s">
        <v>1</v>
      </c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6" t="s">
        <v>643</v>
      </c>
      <c r="AT171" s="146" t="s">
        <v>239</v>
      </c>
      <c r="AU171" s="146" t="s">
        <v>161</v>
      </c>
      <c r="AY171" s="14" t="s">
        <v>155</v>
      </c>
      <c r="BE171" s="147">
        <f t="shared" si="14"/>
        <v>0</v>
      </c>
      <c r="BF171" s="147">
        <f t="shared" si="15"/>
        <v>0</v>
      </c>
      <c r="BG171" s="147">
        <f t="shared" si="16"/>
        <v>0</v>
      </c>
      <c r="BH171" s="147">
        <f t="shared" si="17"/>
        <v>0</v>
      </c>
      <c r="BI171" s="147">
        <f t="shared" si="18"/>
        <v>0</v>
      </c>
      <c r="BJ171" s="14" t="s">
        <v>161</v>
      </c>
      <c r="BK171" s="148">
        <f t="shared" si="19"/>
        <v>0</v>
      </c>
      <c r="BL171" s="14" t="s">
        <v>243</v>
      </c>
      <c r="BM171" s="146" t="s">
        <v>294</v>
      </c>
    </row>
    <row r="172" spans="1:65" s="2" customFormat="1" ht="14.5" customHeight="1">
      <c r="A172" s="29"/>
      <c r="B172" s="134"/>
      <c r="C172" s="135" t="s">
        <v>219</v>
      </c>
      <c r="D172" s="135" t="s">
        <v>156</v>
      </c>
      <c r="E172" s="136" t="s">
        <v>757</v>
      </c>
      <c r="F172" s="137" t="s">
        <v>758</v>
      </c>
      <c r="G172" s="138" t="s">
        <v>205</v>
      </c>
      <c r="H172" s="139">
        <v>40</v>
      </c>
      <c r="I172" s="140"/>
      <c r="J172" s="139">
        <f t="shared" si="10"/>
        <v>0</v>
      </c>
      <c r="K172" s="141"/>
      <c r="L172" s="30"/>
      <c r="M172" s="142" t="s">
        <v>1</v>
      </c>
      <c r="N172" s="143" t="s">
        <v>41</v>
      </c>
      <c r="O172" s="55"/>
      <c r="P172" s="144">
        <f t="shared" si="11"/>
        <v>0</v>
      </c>
      <c r="Q172" s="144">
        <v>0</v>
      </c>
      <c r="R172" s="144">
        <f t="shared" si="12"/>
        <v>0</v>
      </c>
      <c r="S172" s="144">
        <v>0</v>
      </c>
      <c r="T172" s="144">
        <f t="shared" si="13"/>
        <v>0</v>
      </c>
      <c r="U172" s="145" t="s">
        <v>1</v>
      </c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6" t="s">
        <v>243</v>
      </c>
      <c r="AT172" s="146" t="s">
        <v>156</v>
      </c>
      <c r="AU172" s="146" t="s">
        <v>161</v>
      </c>
      <c r="AY172" s="14" t="s">
        <v>155</v>
      </c>
      <c r="BE172" s="147">
        <f t="shared" si="14"/>
        <v>0</v>
      </c>
      <c r="BF172" s="147">
        <f t="shared" si="15"/>
        <v>0</v>
      </c>
      <c r="BG172" s="147">
        <f t="shared" si="16"/>
        <v>0</v>
      </c>
      <c r="BH172" s="147">
        <f t="shared" si="17"/>
        <v>0</v>
      </c>
      <c r="BI172" s="147">
        <f t="shared" si="18"/>
        <v>0</v>
      </c>
      <c r="BJ172" s="14" t="s">
        <v>161</v>
      </c>
      <c r="BK172" s="148">
        <f t="shared" si="19"/>
        <v>0</v>
      </c>
      <c r="BL172" s="14" t="s">
        <v>243</v>
      </c>
      <c r="BM172" s="146" t="s">
        <v>759</v>
      </c>
    </row>
    <row r="173" spans="1:65" s="2" customFormat="1" ht="14.5" customHeight="1">
      <c r="A173" s="29"/>
      <c r="B173" s="134"/>
      <c r="C173" s="149" t="s">
        <v>760</v>
      </c>
      <c r="D173" s="149" t="s">
        <v>239</v>
      </c>
      <c r="E173" s="150" t="s">
        <v>761</v>
      </c>
      <c r="F173" s="151" t="s">
        <v>762</v>
      </c>
      <c r="G173" s="152" t="s">
        <v>205</v>
      </c>
      <c r="H173" s="153">
        <v>40</v>
      </c>
      <c r="I173" s="154"/>
      <c r="J173" s="153">
        <f t="shared" si="10"/>
        <v>0</v>
      </c>
      <c r="K173" s="155"/>
      <c r="L173" s="156"/>
      <c r="M173" s="157" t="s">
        <v>1</v>
      </c>
      <c r="N173" s="158" t="s">
        <v>41</v>
      </c>
      <c r="O173" s="55"/>
      <c r="P173" s="144">
        <f t="shared" si="11"/>
        <v>0</v>
      </c>
      <c r="Q173" s="144">
        <v>0</v>
      </c>
      <c r="R173" s="144">
        <f t="shared" si="12"/>
        <v>0</v>
      </c>
      <c r="S173" s="144">
        <v>0</v>
      </c>
      <c r="T173" s="144">
        <f t="shared" si="13"/>
        <v>0</v>
      </c>
      <c r="U173" s="145" t="s">
        <v>1</v>
      </c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6" t="s">
        <v>643</v>
      </c>
      <c r="AT173" s="146" t="s">
        <v>239</v>
      </c>
      <c r="AU173" s="146" t="s">
        <v>161</v>
      </c>
      <c r="AY173" s="14" t="s">
        <v>155</v>
      </c>
      <c r="BE173" s="147">
        <f t="shared" si="14"/>
        <v>0</v>
      </c>
      <c r="BF173" s="147">
        <f t="shared" si="15"/>
        <v>0</v>
      </c>
      <c r="BG173" s="147">
        <f t="shared" si="16"/>
        <v>0</v>
      </c>
      <c r="BH173" s="147">
        <f t="shared" si="17"/>
        <v>0</v>
      </c>
      <c r="BI173" s="147">
        <f t="shared" si="18"/>
        <v>0</v>
      </c>
      <c r="BJ173" s="14" t="s">
        <v>161</v>
      </c>
      <c r="BK173" s="148">
        <f t="shared" si="19"/>
        <v>0</v>
      </c>
      <c r="BL173" s="14" t="s">
        <v>243</v>
      </c>
      <c r="BM173" s="146" t="s">
        <v>300</v>
      </c>
    </row>
    <row r="174" spans="1:65" s="2" customFormat="1" ht="14.5" customHeight="1">
      <c r="A174" s="29"/>
      <c r="B174" s="134"/>
      <c r="C174" s="135" t="s">
        <v>692</v>
      </c>
      <c r="D174" s="135" t="s">
        <v>156</v>
      </c>
      <c r="E174" s="136" t="s">
        <v>763</v>
      </c>
      <c r="F174" s="137" t="s">
        <v>764</v>
      </c>
      <c r="G174" s="138" t="s">
        <v>205</v>
      </c>
      <c r="H174" s="139">
        <v>4</v>
      </c>
      <c r="I174" s="140"/>
      <c r="J174" s="139">
        <f t="shared" si="10"/>
        <v>0</v>
      </c>
      <c r="K174" s="141"/>
      <c r="L174" s="30"/>
      <c r="M174" s="142" t="s">
        <v>1</v>
      </c>
      <c r="N174" s="143" t="s">
        <v>41</v>
      </c>
      <c r="O174" s="55"/>
      <c r="P174" s="144">
        <f t="shared" si="11"/>
        <v>0</v>
      </c>
      <c r="Q174" s="144">
        <v>0</v>
      </c>
      <c r="R174" s="144">
        <f t="shared" si="12"/>
        <v>0</v>
      </c>
      <c r="S174" s="144">
        <v>0</v>
      </c>
      <c r="T174" s="144">
        <f t="shared" si="13"/>
        <v>0</v>
      </c>
      <c r="U174" s="145" t="s">
        <v>1</v>
      </c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6" t="s">
        <v>243</v>
      </c>
      <c r="AT174" s="146" t="s">
        <v>156</v>
      </c>
      <c r="AU174" s="146" t="s">
        <v>161</v>
      </c>
      <c r="AY174" s="14" t="s">
        <v>155</v>
      </c>
      <c r="BE174" s="147">
        <f t="shared" si="14"/>
        <v>0</v>
      </c>
      <c r="BF174" s="147">
        <f t="shared" si="15"/>
        <v>0</v>
      </c>
      <c r="BG174" s="147">
        <f t="shared" si="16"/>
        <v>0</v>
      </c>
      <c r="BH174" s="147">
        <f t="shared" si="17"/>
        <v>0</v>
      </c>
      <c r="BI174" s="147">
        <f t="shared" si="18"/>
        <v>0</v>
      </c>
      <c r="BJ174" s="14" t="s">
        <v>161</v>
      </c>
      <c r="BK174" s="148">
        <f t="shared" si="19"/>
        <v>0</v>
      </c>
      <c r="BL174" s="14" t="s">
        <v>243</v>
      </c>
      <c r="BM174" s="146" t="s">
        <v>305</v>
      </c>
    </row>
    <row r="175" spans="1:65" s="2" customFormat="1" ht="24.25" customHeight="1">
      <c r="A175" s="29"/>
      <c r="B175" s="134"/>
      <c r="C175" s="149" t="s">
        <v>765</v>
      </c>
      <c r="D175" s="149" t="s">
        <v>239</v>
      </c>
      <c r="E175" s="150" t="s">
        <v>766</v>
      </c>
      <c r="F175" s="151" t="s">
        <v>767</v>
      </c>
      <c r="G175" s="152" t="s">
        <v>205</v>
      </c>
      <c r="H175" s="153">
        <v>4</v>
      </c>
      <c r="I175" s="154"/>
      <c r="J175" s="153">
        <f t="shared" si="10"/>
        <v>0</v>
      </c>
      <c r="K175" s="155"/>
      <c r="L175" s="156"/>
      <c r="M175" s="157" t="s">
        <v>1</v>
      </c>
      <c r="N175" s="158" t="s">
        <v>41</v>
      </c>
      <c r="O175" s="55"/>
      <c r="P175" s="144">
        <f t="shared" si="11"/>
        <v>0</v>
      </c>
      <c r="Q175" s="144">
        <v>0</v>
      </c>
      <c r="R175" s="144">
        <f t="shared" si="12"/>
        <v>0</v>
      </c>
      <c r="S175" s="144">
        <v>0</v>
      </c>
      <c r="T175" s="144">
        <f t="shared" si="13"/>
        <v>0</v>
      </c>
      <c r="U175" s="145" t="s">
        <v>1</v>
      </c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46" t="s">
        <v>643</v>
      </c>
      <c r="AT175" s="146" t="s">
        <v>239</v>
      </c>
      <c r="AU175" s="146" t="s">
        <v>161</v>
      </c>
      <c r="AY175" s="14" t="s">
        <v>155</v>
      </c>
      <c r="BE175" s="147">
        <f t="shared" si="14"/>
        <v>0</v>
      </c>
      <c r="BF175" s="147">
        <f t="shared" si="15"/>
        <v>0</v>
      </c>
      <c r="BG175" s="147">
        <f t="shared" si="16"/>
        <v>0</v>
      </c>
      <c r="BH175" s="147">
        <f t="shared" si="17"/>
        <v>0</v>
      </c>
      <c r="BI175" s="147">
        <f t="shared" si="18"/>
        <v>0</v>
      </c>
      <c r="BJ175" s="14" t="s">
        <v>161</v>
      </c>
      <c r="BK175" s="148">
        <f t="shared" si="19"/>
        <v>0</v>
      </c>
      <c r="BL175" s="14" t="s">
        <v>243</v>
      </c>
      <c r="BM175" s="146" t="s">
        <v>311</v>
      </c>
    </row>
    <row r="176" spans="1:65" s="2" customFormat="1" ht="14.5" customHeight="1">
      <c r="A176" s="29"/>
      <c r="B176" s="134"/>
      <c r="C176" s="135" t="s">
        <v>696</v>
      </c>
      <c r="D176" s="135" t="s">
        <v>156</v>
      </c>
      <c r="E176" s="136" t="s">
        <v>768</v>
      </c>
      <c r="F176" s="137" t="s">
        <v>769</v>
      </c>
      <c r="G176" s="138" t="s">
        <v>205</v>
      </c>
      <c r="H176" s="139">
        <v>4</v>
      </c>
      <c r="I176" s="140"/>
      <c r="J176" s="139">
        <f t="shared" si="10"/>
        <v>0</v>
      </c>
      <c r="K176" s="141"/>
      <c r="L176" s="30"/>
      <c r="M176" s="142" t="s">
        <v>1</v>
      </c>
      <c r="N176" s="143" t="s">
        <v>41</v>
      </c>
      <c r="O176" s="55"/>
      <c r="P176" s="144">
        <f t="shared" si="11"/>
        <v>0</v>
      </c>
      <c r="Q176" s="144">
        <v>0</v>
      </c>
      <c r="R176" s="144">
        <f t="shared" si="12"/>
        <v>0</v>
      </c>
      <c r="S176" s="144">
        <v>0</v>
      </c>
      <c r="T176" s="144">
        <f t="shared" si="13"/>
        <v>0</v>
      </c>
      <c r="U176" s="145" t="s">
        <v>1</v>
      </c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6" t="s">
        <v>243</v>
      </c>
      <c r="AT176" s="146" t="s">
        <v>156</v>
      </c>
      <c r="AU176" s="146" t="s">
        <v>161</v>
      </c>
      <c r="AY176" s="14" t="s">
        <v>155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14" t="s">
        <v>161</v>
      </c>
      <c r="BK176" s="148">
        <f t="shared" si="19"/>
        <v>0</v>
      </c>
      <c r="BL176" s="14" t="s">
        <v>243</v>
      </c>
      <c r="BM176" s="146" t="s">
        <v>770</v>
      </c>
    </row>
    <row r="177" spans="1:65" s="2" customFormat="1" ht="14.5" customHeight="1">
      <c r="A177" s="29"/>
      <c r="B177" s="134"/>
      <c r="C177" s="149" t="s">
        <v>771</v>
      </c>
      <c r="D177" s="149" t="s">
        <v>239</v>
      </c>
      <c r="E177" s="150" t="s">
        <v>772</v>
      </c>
      <c r="F177" s="151" t="s">
        <v>773</v>
      </c>
      <c r="G177" s="152" t="s">
        <v>205</v>
      </c>
      <c r="H177" s="153">
        <v>4</v>
      </c>
      <c r="I177" s="154"/>
      <c r="J177" s="153">
        <f t="shared" si="10"/>
        <v>0</v>
      </c>
      <c r="K177" s="155"/>
      <c r="L177" s="156"/>
      <c r="M177" s="157" t="s">
        <v>1</v>
      </c>
      <c r="N177" s="158" t="s">
        <v>41</v>
      </c>
      <c r="O177" s="55"/>
      <c r="P177" s="144">
        <f t="shared" si="11"/>
        <v>0</v>
      </c>
      <c r="Q177" s="144">
        <v>0</v>
      </c>
      <c r="R177" s="144">
        <f t="shared" si="12"/>
        <v>0</v>
      </c>
      <c r="S177" s="144">
        <v>0</v>
      </c>
      <c r="T177" s="144">
        <f t="shared" si="13"/>
        <v>0</v>
      </c>
      <c r="U177" s="145" t="s">
        <v>1</v>
      </c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6" t="s">
        <v>643</v>
      </c>
      <c r="AT177" s="146" t="s">
        <v>239</v>
      </c>
      <c r="AU177" s="146" t="s">
        <v>161</v>
      </c>
      <c r="AY177" s="14" t="s">
        <v>155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4" t="s">
        <v>161</v>
      </c>
      <c r="BK177" s="148">
        <f t="shared" si="19"/>
        <v>0</v>
      </c>
      <c r="BL177" s="14" t="s">
        <v>243</v>
      </c>
      <c r="BM177" s="146" t="s">
        <v>774</v>
      </c>
    </row>
    <row r="178" spans="1:65" s="2" customFormat="1" ht="14.5" customHeight="1">
      <c r="A178" s="29"/>
      <c r="B178" s="134"/>
      <c r="C178" s="135" t="s">
        <v>699</v>
      </c>
      <c r="D178" s="135" t="s">
        <v>156</v>
      </c>
      <c r="E178" s="136" t="s">
        <v>775</v>
      </c>
      <c r="F178" s="137" t="s">
        <v>776</v>
      </c>
      <c r="G178" s="138" t="s">
        <v>205</v>
      </c>
      <c r="H178" s="139">
        <v>4</v>
      </c>
      <c r="I178" s="140"/>
      <c r="J178" s="139">
        <f t="shared" si="10"/>
        <v>0</v>
      </c>
      <c r="K178" s="141"/>
      <c r="L178" s="30"/>
      <c r="M178" s="142" t="s">
        <v>1</v>
      </c>
      <c r="N178" s="143" t="s">
        <v>41</v>
      </c>
      <c r="O178" s="55"/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4">
        <f t="shared" si="13"/>
        <v>0</v>
      </c>
      <c r="U178" s="145" t="s">
        <v>1</v>
      </c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6" t="s">
        <v>243</v>
      </c>
      <c r="AT178" s="146" t="s">
        <v>156</v>
      </c>
      <c r="AU178" s="146" t="s">
        <v>161</v>
      </c>
      <c r="AY178" s="14" t="s">
        <v>155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4" t="s">
        <v>161</v>
      </c>
      <c r="BK178" s="148">
        <f t="shared" si="19"/>
        <v>0</v>
      </c>
      <c r="BL178" s="14" t="s">
        <v>243</v>
      </c>
      <c r="BM178" s="146" t="s">
        <v>318</v>
      </c>
    </row>
    <row r="179" spans="1:65" s="2" customFormat="1" ht="24.25" customHeight="1">
      <c r="A179" s="29"/>
      <c r="B179" s="134"/>
      <c r="C179" s="149" t="s">
        <v>777</v>
      </c>
      <c r="D179" s="149" t="s">
        <v>239</v>
      </c>
      <c r="E179" s="150" t="s">
        <v>778</v>
      </c>
      <c r="F179" s="151" t="s">
        <v>779</v>
      </c>
      <c r="G179" s="152" t="s">
        <v>205</v>
      </c>
      <c r="H179" s="153">
        <v>4</v>
      </c>
      <c r="I179" s="154"/>
      <c r="J179" s="153">
        <f t="shared" si="10"/>
        <v>0</v>
      </c>
      <c r="K179" s="155"/>
      <c r="L179" s="156"/>
      <c r="M179" s="157" t="s">
        <v>1</v>
      </c>
      <c r="N179" s="158" t="s">
        <v>41</v>
      </c>
      <c r="O179" s="55"/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4">
        <f t="shared" si="13"/>
        <v>0</v>
      </c>
      <c r="U179" s="145" t="s">
        <v>1</v>
      </c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6" t="s">
        <v>643</v>
      </c>
      <c r="AT179" s="146" t="s">
        <v>239</v>
      </c>
      <c r="AU179" s="146" t="s">
        <v>161</v>
      </c>
      <c r="AY179" s="14" t="s">
        <v>155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4" t="s">
        <v>161</v>
      </c>
      <c r="BK179" s="148">
        <f t="shared" si="19"/>
        <v>0</v>
      </c>
      <c r="BL179" s="14" t="s">
        <v>243</v>
      </c>
      <c r="BM179" s="146" t="s">
        <v>321</v>
      </c>
    </row>
    <row r="180" spans="1:65" s="2" customFormat="1" ht="24.25" customHeight="1">
      <c r="A180" s="29"/>
      <c r="B180" s="134"/>
      <c r="C180" s="135" t="s">
        <v>702</v>
      </c>
      <c r="D180" s="135" t="s">
        <v>156</v>
      </c>
      <c r="E180" s="136" t="s">
        <v>780</v>
      </c>
      <c r="F180" s="137" t="s">
        <v>781</v>
      </c>
      <c r="G180" s="138" t="s">
        <v>317</v>
      </c>
      <c r="H180" s="139">
        <v>65</v>
      </c>
      <c r="I180" s="140"/>
      <c r="J180" s="139">
        <f t="shared" si="10"/>
        <v>0</v>
      </c>
      <c r="K180" s="141"/>
      <c r="L180" s="30"/>
      <c r="M180" s="142" t="s">
        <v>1</v>
      </c>
      <c r="N180" s="143" t="s">
        <v>41</v>
      </c>
      <c r="O180" s="55"/>
      <c r="P180" s="144">
        <f t="shared" si="11"/>
        <v>0</v>
      </c>
      <c r="Q180" s="144">
        <v>0</v>
      </c>
      <c r="R180" s="144">
        <f t="shared" si="12"/>
        <v>0</v>
      </c>
      <c r="S180" s="144">
        <v>0</v>
      </c>
      <c r="T180" s="144">
        <f t="shared" si="13"/>
        <v>0</v>
      </c>
      <c r="U180" s="145" t="s">
        <v>1</v>
      </c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6" t="s">
        <v>243</v>
      </c>
      <c r="AT180" s="146" t="s">
        <v>156</v>
      </c>
      <c r="AU180" s="146" t="s">
        <v>161</v>
      </c>
      <c r="AY180" s="14" t="s">
        <v>155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4" t="s">
        <v>161</v>
      </c>
      <c r="BK180" s="148">
        <f t="shared" si="19"/>
        <v>0</v>
      </c>
      <c r="BL180" s="14" t="s">
        <v>243</v>
      </c>
      <c r="BM180" s="146" t="s">
        <v>326</v>
      </c>
    </row>
    <row r="181" spans="1:65" s="2" customFormat="1" ht="14.5" customHeight="1">
      <c r="A181" s="29"/>
      <c r="B181" s="134"/>
      <c r="C181" s="149" t="s">
        <v>782</v>
      </c>
      <c r="D181" s="149" t="s">
        <v>239</v>
      </c>
      <c r="E181" s="150" t="s">
        <v>783</v>
      </c>
      <c r="F181" s="151" t="s">
        <v>784</v>
      </c>
      <c r="G181" s="152" t="s">
        <v>756</v>
      </c>
      <c r="H181" s="153">
        <v>61.23</v>
      </c>
      <c r="I181" s="154"/>
      <c r="J181" s="153">
        <f t="shared" si="10"/>
        <v>0</v>
      </c>
      <c r="K181" s="155"/>
      <c r="L181" s="156"/>
      <c r="M181" s="157" t="s">
        <v>1</v>
      </c>
      <c r="N181" s="158" t="s">
        <v>41</v>
      </c>
      <c r="O181" s="55"/>
      <c r="P181" s="144">
        <f t="shared" si="11"/>
        <v>0</v>
      </c>
      <c r="Q181" s="144">
        <v>0</v>
      </c>
      <c r="R181" s="144">
        <f t="shared" si="12"/>
        <v>0</v>
      </c>
      <c r="S181" s="144">
        <v>0</v>
      </c>
      <c r="T181" s="144">
        <f t="shared" si="13"/>
        <v>0</v>
      </c>
      <c r="U181" s="145" t="s">
        <v>1</v>
      </c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6" t="s">
        <v>643</v>
      </c>
      <c r="AT181" s="146" t="s">
        <v>239</v>
      </c>
      <c r="AU181" s="146" t="s">
        <v>161</v>
      </c>
      <c r="AY181" s="14" t="s">
        <v>155</v>
      </c>
      <c r="BE181" s="147">
        <f t="shared" si="14"/>
        <v>0</v>
      </c>
      <c r="BF181" s="147">
        <f t="shared" si="15"/>
        <v>0</v>
      </c>
      <c r="BG181" s="147">
        <f t="shared" si="16"/>
        <v>0</v>
      </c>
      <c r="BH181" s="147">
        <f t="shared" si="17"/>
        <v>0</v>
      </c>
      <c r="BI181" s="147">
        <f t="shared" si="18"/>
        <v>0</v>
      </c>
      <c r="BJ181" s="14" t="s">
        <v>161</v>
      </c>
      <c r="BK181" s="148">
        <f t="shared" si="19"/>
        <v>0</v>
      </c>
      <c r="BL181" s="14" t="s">
        <v>243</v>
      </c>
      <c r="BM181" s="146" t="s">
        <v>334</v>
      </c>
    </row>
    <row r="182" spans="1:65" s="2" customFormat="1" ht="24.25" customHeight="1">
      <c r="A182" s="29"/>
      <c r="B182" s="134"/>
      <c r="C182" s="135" t="s">
        <v>705</v>
      </c>
      <c r="D182" s="135" t="s">
        <v>156</v>
      </c>
      <c r="E182" s="136" t="s">
        <v>785</v>
      </c>
      <c r="F182" s="137" t="s">
        <v>786</v>
      </c>
      <c r="G182" s="138" t="s">
        <v>317</v>
      </c>
      <c r="H182" s="139">
        <v>8</v>
      </c>
      <c r="I182" s="140"/>
      <c r="J182" s="139">
        <f t="shared" si="10"/>
        <v>0</v>
      </c>
      <c r="K182" s="141"/>
      <c r="L182" s="30"/>
      <c r="M182" s="142" t="s">
        <v>1</v>
      </c>
      <c r="N182" s="143" t="s">
        <v>41</v>
      </c>
      <c r="O182" s="55"/>
      <c r="P182" s="144">
        <f t="shared" si="11"/>
        <v>0</v>
      </c>
      <c r="Q182" s="144">
        <v>0</v>
      </c>
      <c r="R182" s="144">
        <f t="shared" si="12"/>
        <v>0</v>
      </c>
      <c r="S182" s="144">
        <v>0</v>
      </c>
      <c r="T182" s="144">
        <f t="shared" si="13"/>
        <v>0</v>
      </c>
      <c r="U182" s="145" t="s">
        <v>1</v>
      </c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6" t="s">
        <v>243</v>
      </c>
      <c r="AT182" s="146" t="s">
        <v>156</v>
      </c>
      <c r="AU182" s="146" t="s">
        <v>161</v>
      </c>
      <c r="AY182" s="14" t="s">
        <v>155</v>
      </c>
      <c r="BE182" s="147">
        <f t="shared" si="14"/>
        <v>0</v>
      </c>
      <c r="BF182" s="147">
        <f t="shared" si="15"/>
        <v>0</v>
      </c>
      <c r="BG182" s="147">
        <f t="shared" si="16"/>
        <v>0</v>
      </c>
      <c r="BH182" s="147">
        <f t="shared" si="17"/>
        <v>0</v>
      </c>
      <c r="BI182" s="147">
        <f t="shared" si="18"/>
        <v>0</v>
      </c>
      <c r="BJ182" s="14" t="s">
        <v>161</v>
      </c>
      <c r="BK182" s="148">
        <f t="shared" si="19"/>
        <v>0</v>
      </c>
      <c r="BL182" s="14" t="s">
        <v>243</v>
      </c>
      <c r="BM182" s="146" t="s">
        <v>340</v>
      </c>
    </row>
    <row r="183" spans="1:65" s="2" customFormat="1" ht="24.25" customHeight="1">
      <c r="A183" s="29"/>
      <c r="B183" s="134"/>
      <c r="C183" s="149" t="s">
        <v>787</v>
      </c>
      <c r="D183" s="149" t="s">
        <v>239</v>
      </c>
      <c r="E183" s="150" t="s">
        <v>788</v>
      </c>
      <c r="F183" s="151" t="s">
        <v>789</v>
      </c>
      <c r="G183" s="152" t="s">
        <v>317</v>
      </c>
      <c r="H183" s="153">
        <v>8</v>
      </c>
      <c r="I183" s="154"/>
      <c r="J183" s="153">
        <f t="shared" si="10"/>
        <v>0</v>
      </c>
      <c r="K183" s="155"/>
      <c r="L183" s="156"/>
      <c r="M183" s="157" t="s">
        <v>1</v>
      </c>
      <c r="N183" s="158" t="s">
        <v>41</v>
      </c>
      <c r="O183" s="55"/>
      <c r="P183" s="144">
        <f t="shared" si="11"/>
        <v>0</v>
      </c>
      <c r="Q183" s="144">
        <v>0</v>
      </c>
      <c r="R183" s="144">
        <f t="shared" si="12"/>
        <v>0</v>
      </c>
      <c r="S183" s="144">
        <v>0</v>
      </c>
      <c r="T183" s="144">
        <f t="shared" si="13"/>
        <v>0</v>
      </c>
      <c r="U183" s="145" t="s">
        <v>1</v>
      </c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6" t="s">
        <v>643</v>
      </c>
      <c r="AT183" s="146" t="s">
        <v>239</v>
      </c>
      <c r="AU183" s="146" t="s">
        <v>161</v>
      </c>
      <c r="AY183" s="14" t="s">
        <v>155</v>
      </c>
      <c r="BE183" s="147">
        <f t="shared" si="14"/>
        <v>0</v>
      </c>
      <c r="BF183" s="147">
        <f t="shared" si="15"/>
        <v>0</v>
      </c>
      <c r="BG183" s="147">
        <f t="shared" si="16"/>
        <v>0</v>
      </c>
      <c r="BH183" s="147">
        <f t="shared" si="17"/>
        <v>0</v>
      </c>
      <c r="BI183" s="147">
        <f t="shared" si="18"/>
        <v>0</v>
      </c>
      <c r="BJ183" s="14" t="s">
        <v>161</v>
      </c>
      <c r="BK183" s="148">
        <f t="shared" si="19"/>
        <v>0</v>
      </c>
      <c r="BL183" s="14" t="s">
        <v>243</v>
      </c>
      <c r="BM183" s="146" t="s">
        <v>344</v>
      </c>
    </row>
    <row r="184" spans="1:65" s="2" customFormat="1" ht="24.25" customHeight="1">
      <c r="A184" s="29"/>
      <c r="B184" s="134"/>
      <c r="C184" s="135" t="s">
        <v>223</v>
      </c>
      <c r="D184" s="135" t="s">
        <v>156</v>
      </c>
      <c r="E184" s="136" t="s">
        <v>785</v>
      </c>
      <c r="F184" s="137" t="s">
        <v>786</v>
      </c>
      <c r="G184" s="138" t="s">
        <v>317</v>
      </c>
      <c r="H184" s="139">
        <v>10</v>
      </c>
      <c r="I184" s="140"/>
      <c r="J184" s="139">
        <f t="shared" si="10"/>
        <v>0</v>
      </c>
      <c r="K184" s="141"/>
      <c r="L184" s="30"/>
      <c r="M184" s="142" t="s">
        <v>1</v>
      </c>
      <c r="N184" s="143" t="s">
        <v>41</v>
      </c>
      <c r="O184" s="55"/>
      <c r="P184" s="144">
        <f t="shared" si="11"/>
        <v>0</v>
      </c>
      <c r="Q184" s="144">
        <v>0</v>
      </c>
      <c r="R184" s="144">
        <f t="shared" si="12"/>
        <v>0</v>
      </c>
      <c r="S184" s="144">
        <v>0</v>
      </c>
      <c r="T184" s="144">
        <f t="shared" si="13"/>
        <v>0</v>
      </c>
      <c r="U184" s="145" t="s">
        <v>1</v>
      </c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6" t="s">
        <v>243</v>
      </c>
      <c r="AT184" s="146" t="s">
        <v>156</v>
      </c>
      <c r="AU184" s="146" t="s">
        <v>161</v>
      </c>
      <c r="AY184" s="14" t="s">
        <v>155</v>
      </c>
      <c r="BE184" s="147">
        <f t="shared" si="14"/>
        <v>0</v>
      </c>
      <c r="BF184" s="147">
        <f t="shared" si="15"/>
        <v>0</v>
      </c>
      <c r="BG184" s="147">
        <f t="shared" si="16"/>
        <v>0</v>
      </c>
      <c r="BH184" s="147">
        <f t="shared" si="17"/>
        <v>0</v>
      </c>
      <c r="BI184" s="147">
        <f t="shared" si="18"/>
        <v>0</v>
      </c>
      <c r="BJ184" s="14" t="s">
        <v>161</v>
      </c>
      <c r="BK184" s="148">
        <f t="shared" si="19"/>
        <v>0</v>
      </c>
      <c r="BL184" s="14" t="s">
        <v>243</v>
      </c>
      <c r="BM184" s="146" t="s">
        <v>350</v>
      </c>
    </row>
    <row r="185" spans="1:65" s="2" customFormat="1" ht="14.5" customHeight="1">
      <c r="A185" s="29"/>
      <c r="B185" s="134"/>
      <c r="C185" s="149" t="s">
        <v>226</v>
      </c>
      <c r="D185" s="149" t="s">
        <v>239</v>
      </c>
      <c r="E185" s="150" t="s">
        <v>790</v>
      </c>
      <c r="F185" s="151" t="s">
        <v>791</v>
      </c>
      <c r="G185" s="152" t="s">
        <v>756</v>
      </c>
      <c r="H185" s="153">
        <v>10</v>
      </c>
      <c r="I185" s="154"/>
      <c r="J185" s="153">
        <f t="shared" si="10"/>
        <v>0</v>
      </c>
      <c r="K185" s="155"/>
      <c r="L185" s="156"/>
      <c r="M185" s="157" t="s">
        <v>1</v>
      </c>
      <c r="N185" s="158" t="s">
        <v>41</v>
      </c>
      <c r="O185" s="55"/>
      <c r="P185" s="144">
        <f t="shared" si="11"/>
        <v>0</v>
      </c>
      <c r="Q185" s="144">
        <v>0</v>
      </c>
      <c r="R185" s="144">
        <f t="shared" si="12"/>
        <v>0</v>
      </c>
      <c r="S185" s="144">
        <v>0</v>
      </c>
      <c r="T185" s="144">
        <f t="shared" si="13"/>
        <v>0</v>
      </c>
      <c r="U185" s="145" t="s">
        <v>1</v>
      </c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6" t="s">
        <v>643</v>
      </c>
      <c r="AT185" s="146" t="s">
        <v>239</v>
      </c>
      <c r="AU185" s="146" t="s">
        <v>161</v>
      </c>
      <c r="AY185" s="14" t="s">
        <v>155</v>
      </c>
      <c r="BE185" s="147">
        <f t="shared" si="14"/>
        <v>0</v>
      </c>
      <c r="BF185" s="147">
        <f t="shared" si="15"/>
        <v>0</v>
      </c>
      <c r="BG185" s="147">
        <f t="shared" si="16"/>
        <v>0</v>
      </c>
      <c r="BH185" s="147">
        <f t="shared" si="17"/>
        <v>0</v>
      </c>
      <c r="BI185" s="147">
        <f t="shared" si="18"/>
        <v>0</v>
      </c>
      <c r="BJ185" s="14" t="s">
        <v>161</v>
      </c>
      <c r="BK185" s="148">
        <f t="shared" si="19"/>
        <v>0</v>
      </c>
      <c r="BL185" s="14" t="s">
        <v>243</v>
      </c>
      <c r="BM185" s="146" t="s">
        <v>354</v>
      </c>
    </row>
    <row r="186" spans="1:65" s="2" customFormat="1" ht="14.5" customHeight="1">
      <c r="A186" s="29"/>
      <c r="B186" s="134"/>
      <c r="C186" s="135" t="s">
        <v>229</v>
      </c>
      <c r="D186" s="135" t="s">
        <v>156</v>
      </c>
      <c r="E186" s="136" t="s">
        <v>792</v>
      </c>
      <c r="F186" s="137" t="s">
        <v>793</v>
      </c>
      <c r="G186" s="138" t="s">
        <v>205</v>
      </c>
      <c r="H186" s="139">
        <v>1</v>
      </c>
      <c r="I186" s="140"/>
      <c r="J186" s="139">
        <f t="shared" si="10"/>
        <v>0</v>
      </c>
      <c r="K186" s="141"/>
      <c r="L186" s="30"/>
      <c r="M186" s="142" t="s">
        <v>1</v>
      </c>
      <c r="N186" s="143" t="s">
        <v>41</v>
      </c>
      <c r="O186" s="55"/>
      <c r="P186" s="144">
        <f t="shared" si="11"/>
        <v>0</v>
      </c>
      <c r="Q186" s="144">
        <v>0</v>
      </c>
      <c r="R186" s="144">
        <f t="shared" si="12"/>
        <v>0</v>
      </c>
      <c r="S186" s="144">
        <v>0</v>
      </c>
      <c r="T186" s="144">
        <f t="shared" si="13"/>
        <v>0</v>
      </c>
      <c r="U186" s="145" t="s">
        <v>1</v>
      </c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46" t="s">
        <v>243</v>
      </c>
      <c r="AT186" s="146" t="s">
        <v>156</v>
      </c>
      <c r="AU186" s="146" t="s">
        <v>161</v>
      </c>
      <c r="AY186" s="14" t="s">
        <v>155</v>
      </c>
      <c r="BE186" s="147">
        <f t="shared" si="14"/>
        <v>0</v>
      </c>
      <c r="BF186" s="147">
        <f t="shared" si="15"/>
        <v>0</v>
      </c>
      <c r="BG186" s="147">
        <f t="shared" si="16"/>
        <v>0</v>
      </c>
      <c r="BH186" s="147">
        <f t="shared" si="17"/>
        <v>0</v>
      </c>
      <c r="BI186" s="147">
        <f t="shared" si="18"/>
        <v>0</v>
      </c>
      <c r="BJ186" s="14" t="s">
        <v>161</v>
      </c>
      <c r="BK186" s="148">
        <f t="shared" si="19"/>
        <v>0</v>
      </c>
      <c r="BL186" s="14" t="s">
        <v>243</v>
      </c>
      <c r="BM186" s="146" t="s">
        <v>360</v>
      </c>
    </row>
    <row r="187" spans="1:65" s="2" customFormat="1" ht="14.5" customHeight="1">
      <c r="A187" s="29"/>
      <c r="B187" s="134"/>
      <c r="C187" s="149" t="s">
        <v>232</v>
      </c>
      <c r="D187" s="149" t="s">
        <v>239</v>
      </c>
      <c r="E187" s="150" t="s">
        <v>794</v>
      </c>
      <c r="F187" s="151" t="s">
        <v>795</v>
      </c>
      <c r="G187" s="152" t="s">
        <v>205</v>
      </c>
      <c r="H187" s="153">
        <v>4</v>
      </c>
      <c r="I187" s="154"/>
      <c r="J187" s="153">
        <f t="shared" si="10"/>
        <v>0</v>
      </c>
      <c r="K187" s="155"/>
      <c r="L187" s="156"/>
      <c r="M187" s="157" t="s">
        <v>1</v>
      </c>
      <c r="N187" s="158" t="s">
        <v>41</v>
      </c>
      <c r="O187" s="55"/>
      <c r="P187" s="144">
        <f t="shared" si="11"/>
        <v>0</v>
      </c>
      <c r="Q187" s="144">
        <v>0</v>
      </c>
      <c r="R187" s="144">
        <f t="shared" si="12"/>
        <v>0</v>
      </c>
      <c r="S187" s="144">
        <v>0</v>
      </c>
      <c r="T187" s="144">
        <f t="shared" si="13"/>
        <v>0</v>
      </c>
      <c r="U187" s="145" t="s">
        <v>1</v>
      </c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6" t="s">
        <v>643</v>
      </c>
      <c r="AT187" s="146" t="s">
        <v>239</v>
      </c>
      <c r="AU187" s="146" t="s">
        <v>161</v>
      </c>
      <c r="AY187" s="14" t="s">
        <v>155</v>
      </c>
      <c r="BE187" s="147">
        <f t="shared" si="14"/>
        <v>0</v>
      </c>
      <c r="BF187" s="147">
        <f t="shared" si="15"/>
        <v>0</v>
      </c>
      <c r="BG187" s="147">
        <f t="shared" si="16"/>
        <v>0</v>
      </c>
      <c r="BH187" s="147">
        <f t="shared" si="17"/>
        <v>0</v>
      </c>
      <c r="BI187" s="147">
        <f t="shared" si="18"/>
        <v>0</v>
      </c>
      <c r="BJ187" s="14" t="s">
        <v>161</v>
      </c>
      <c r="BK187" s="148">
        <f t="shared" si="19"/>
        <v>0</v>
      </c>
      <c r="BL187" s="14" t="s">
        <v>243</v>
      </c>
      <c r="BM187" s="146" t="s">
        <v>366</v>
      </c>
    </row>
    <row r="188" spans="1:65" s="2" customFormat="1" ht="24.25" customHeight="1">
      <c r="A188" s="29"/>
      <c r="B188" s="134"/>
      <c r="C188" s="135" t="s">
        <v>235</v>
      </c>
      <c r="D188" s="135" t="s">
        <v>156</v>
      </c>
      <c r="E188" s="136" t="s">
        <v>796</v>
      </c>
      <c r="F188" s="137" t="s">
        <v>797</v>
      </c>
      <c r="G188" s="138" t="s">
        <v>205</v>
      </c>
      <c r="H188" s="139">
        <v>4</v>
      </c>
      <c r="I188" s="140"/>
      <c r="J188" s="139">
        <f t="shared" si="10"/>
        <v>0</v>
      </c>
      <c r="K188" s="141"/>
      <c r="L188" s="30"/>
      <c r="M188" s="142" t="s">
        <v>1</v>
      </c>
      <c r="N188" s="143" t="s">
        <v>41</v>
      </c>
      <c r="O188" s="55"/>
      <c r="P188" s="144">
        <f t="shared" si="11"/>
        <v>0</v>
      </c>
      <c r="Q188" s="144">
        <v>0</v>
      </c>
      <c r="R188" s="144">
        <f t="shared" si="12"/>
        <v>0</v>
      </c>
      <c r="S188" s="144">
        <v>0</v>
      </c>
      <c r="T188" s="144">
        <f t="shared" si="13"/>
        <v>0</v>
      </c>
      <c r="U188" s="145" t="s">
        <v>1</v>
      </c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46" t="s">
        <v>243</v>
      </c>
      <c r="AT188" s="146" t="s">
        <v>156</v>
      </c>
      <c r="AU188" s="146" t="s">
        <v>161</v>
      </c>
      <c r="AY188" s="14" t="s">
        <v>155</v>
      </c>
      <c r="BE188" s="147">
        <f t="shared" si="14"/>
        <v>0</v>
      </c>
      <c r="BF188" s="147">
        <f t="shared" si="15"/>
        <v>0</v>
      </c>
      <c r="BG188" s="147">
        <f t="shared" si="16"/>
        <v>0</v>
      </c>
      <c r="BH188" s="147">
        <f t="shared" si="17"/>
        <v>0</v>
      </c>
      <c r="BI188" s="147">
        <f t="shared" si="18"/>
        <v>0</v>
      </c>
      <c r="BJ188" s="14" t="s">
        <v>161</v>
      </c>
      <c r="BK188" s="148">
        <f t="shared" si="19"/>
        <v>0</v>
      </c>
      <c r="BL188" s="14" t="s">
        <v>243</v>
      </c>
      <c r="BM188" s="146" t="s">
        <v>372</v>
      </c>
    </row>
    <row r="189" spans="1:65" s="2" customFormat="1" ht="14.5" customHeight="1">
      <c r="A189" s="29"/>
      <c r="B189" s="134"/>
      <c r="C189" s="149" t="s">
        <v>238</v>
      </c>
      <c r="D189" s="149" t="s">
        <v>239</v>
      </c>
      <c r="E189" s="150" t="s">
        <v>798</v>
      </c>
      <c r="F189" s="151" t="s">
        <v>799</v>
      </c>
      <c r="G189" s="152" t="s">
        <v>205</v>
      </c>
      <c r="H189" s="153">
        <v>10</v>
      </c>
      <c r="I189" s="154"/>
      <c r="J189" s="153">
        <f t="shared" si="10"/>
        <v>0</v>
      </c>
      <c r="K189" s="155"/>
      <c r="L189" s="156"/>
      <c r="M189" s="157" t="s">
        <v>1</v>
      </c>
      <c r="N189" s="158" t="s">
        <v>41</v>
      </c>
      <c r="O189" s="55"/>
      <c r="P189" s="144">
        <f t="shared" si="11"/>
        <v>0</v>
      </c>
      <c r="Q189" s="144">
        <v>0</v>
      </c>
      <c r="R189" s="144">
        <f t="shared" si="12"/>
        <v>0</v>
      </c>
      <c r="S189" s="144">
        <v>0</v>
      </c>
      <c r="T189" s="144">
        <f t="shared" si="13"/>
        <v>0</v>
      </c>
      <c r="U189" s="145" t="s">
        <v>1</v>
      </c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46" t="s">
        <v>643</v>
      </c>
      <c r="AT189" s="146" t="s">
        <v>239</v>
      </c>
      <c r="AU189" s="146" t="s">
        <v>161</v>
      </c>
      <c r="AY189" s="14" t="s">
        <v>155</v>
      </c>
      <c r="BE189" s="147">
        <f t="shared" si="14"/>
        <v>0</v>
      </c>
      <c r="BF189" s="147">
        <f t="shared" si="15"/>
        <v>0</v>
      </c>
      <c r="BG189" s="147">
        <f t="shared" si="16"/>
        <v>0</v>
      </c>
      <c r="BH189" s="147">
        <f t="shared" si="17"/>
        <v>0</v>
      </c>
      <c r="BI189" s="147">
        <f t="shared" si="18"/>
        <v>0</v>
      </c>
      <c r="BJ189" s="14" t="s">
        <v>161</v>
      </c>
      <c r="BK189" s="148">
        <f t="shared" si="19"/>
        <v>0</v>
      </c>
      <c r="BL189" s="14" t="s">
        <v>243</v>
      </c>
      <c r="BM189" s="146" t="s">
        <v>379</v>
      </c>
    </row>
    <row r="190" spans="1:65" s="2" customFormat="1" ht="14.5" customHeight="1">
      <c r="A190" s="29"/>
      <c r="B190" s="134"/>
      <c r="C190" s="135" t="s">
        <v>243</v>
      </c>
      <c r="D190" s="135" t="s">
        <v>156</v>
      </c>
      <c r="E190" s="136" t="s">
        <v>800</v>
      </c>
      <c r="F190" s="137" t="s">
        <v>801</v>
      </c>
      <c r="G190" s="138" t="s">
        <v>205</v>
      </c>
      <c r="H190" s="139">
        <v>2</v>
      </c>
      <c r="I190" s="140"/>
      <c r="J190" s="139">
        <f t="shared" si="10"/>
        <v>0</v>
      </c>
      <c r="K190" s="141"/>
      <c r="L190" s="30"/>
      <c r="M190" s="142" t="s">
        <v>1</v>
      </c>
      <c r="N190" s="143" t="s">
        <v>41</v>
      </c>
      <c r="O190" s="55"/>
      <c r="P190" s="144">
        <f t="shared" si="11"/>
        <v>0</v>
      </c>
      <c r="Q190" s="144">
        <v>0</v>
      </c>
      <c r="R190" s="144">
        <f t="shared" si="12"/>
        <v>0</v>
      </c>
      <c r="S190" s="144">
        <v>0</v>
      </c>
      <c r="T190" s="144">
        <f t="shared" si="13"/>
        <v>0</v>
      </c>
      <c r="U190" s="145" t="s">
        <v>1</v>
      </c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46" t="s">
        <v>243</v>
      </c>
      <c r="AT190" s="146" t="s">
        <v>156</v>
      </c>
      <c r="AU190" s="146" t="s">
        <v>161</v>
      </c>
      <c r="AY190" s="14" t="s">
        <v>155</v>
      </c>
      <c r="BE190" s="147">
        <f t="shared" si="14"/>
        <v>0</v>
      </c>
      <c r="BF190" s="147">
        <f t="shared" si="15"/>
        <v>0</v>
      </c>
      <c r="BG190" s="147">
        <f t="shared" si="16"/>
        <v>0</v>
      </c>
      <c r="BH190" s="147">
        <f t="shared" si="17"/>
        <v>0</v>
      </c>
      <c r="BI190" s="147">
        <f t="shared" si="18"/>
        <v>0</v>
      </c>
      <c r="BJ190" s="14" t="s">
        <v>161</v>
      </c>
      <c r="BK190" s="148">
        <f t="shared" si="19"/>
        <v>0</v>
      </c>
      <c r="BL190" s="14" t="s">
        <v>243</v>
      </c>
      <c r="BM190" s="146" t="s">
        <v>385</v>
      </c>
    </row>
    <row r="191" spans="1:65" s="2" customFormat="1" ht="14.5" customHeight="1">
      <c r="A191" s="29"/>
      <c r="B191" s="134"/>
      <c r="C191" s="149" t="s">
        <v>246</v>
      </c>
      <c r="D191" s="149" t="s">
        <v>239</v>
      </c>
      <c r="E191" s="150" t="s">
        <v>802</v>
      </c>
      <c r="F191" s="151" t="s">
        <v>803</v>
      </c>
      <c r="G191" s="152" t="s">
        <v>205</v>
      </c>
      <c r="H191" s="153">
        <v>2</v>
      </c>
      <c r="I191" s="154"/>
      <c r="J191" s="153">
        <f t="shared" si="10"/>
        <v>0</v>
      </c>
      <c r="K191" s="155"/>
      <c r="L191" s="156"/>
      <c r="M191" s="157" t="s">
        <v>1</v>
      </c>
      <c r="N191" s="158" t="s">
        <v>41</v>
      </c>
      <c r="O191" s="55"/>
      <c r="P191" s="144">
        <f t="shared" si="11"/>
        <v>0</v>
      </c>
      <c r="Q191" s="144">
        <v>0</v>
      </c>
      <c r="R191" s="144">
        <f t="shared" si="12"/>
        <v>0</v>
      </c>
      <c r="S191" s="144">
        <v>0</v>
      </c>
      <c r="T191" s="144">
        <f t="shared" si="13"/>
        <v>0</v>
      </c>
      <c r="U191" s="145" t="s">
        <v>1</v>
      </c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46" t="s">
        <v>643</v>
      </c>
      <c r="AT191" s="146" t="s">
        <v>239</v>
      </c>
      <c r="AU191" s="146" t="s">
        <v>161</v>
      </c>
      <c r="AY191" s="14" t="s">
        <v>155</v>
      </c>
      <c r="BE191" s="147">
        <f t="shared" si="14"/>
        <v>0</v>
      </c>
      <c r="BF191" s="147">
        <f t="shared" si="15"/>
        <v>0</v>
      </c>
      <c r="BG191" s="147">
        <f t="shared" si="16"/>
        <v>0</v>
      </c>
      <c r="BH191" s="147">
        <f t="shared" si="17"/>
        <v>0</v>
      </c>
      <c r="BI191" s="147">
        <f t="shared" si="18"/>
        <v>0</v>
      </c>
      <c r="BJ191" s="14" t="s">
        <v>161</v>
      </c>
      <c r="BK191" s="148">
        <f t="shared" si="19"/>
        <v>0</v>
      </c>
      <c r="BL191" s="14" t="s">
        <v>243</v>
      </c>
      <c r="BM191" s="146" t="s">
        <v>393</v>
      </c>
    </row>
    <row r="192" spans="1:65" s="2" customFormat="1" ht="14.5" customHeight="1">
      <c r="A192" s="29"/>
      <c r="B192" s="134"/>
      <c r="C192" s="135" t="s">
        <v>249</v>
      </c>
      <c r="D192" s="135" t="s">
        <v>156</v>
      </c>
      <c r="E192" s="136" t="s">
        <v>804</v>
      </c>
      <c r="F192" s="137" t="s">
        <v>805</v>
      </c>
      <c r="G192" s="138" t="s">
        <v>205</v>
      </c>
      <c r="H192" s="139">
        <v>4</v>
      </c>
      <c r="I192" s="140"/>
      <c r="J192" s="139">
        <f t="shared" si="10"/>
        <v>0</v>
      </c>
      <c r="K192" s="141"/>
      <c r="L192" s="30"/>
      <c r="M192" s="142" t="s">
        <v>1</v>
      </c>
      <c r="N192" s="143" t="s">
        <v>41</v>
      </c>
      <c r="O192" s="55"/>
      <c r="P192" s="144">
        <f t="shared" si="11"/>
        <v>0</v>
      </c>
      <c r="Q192" s="144">
        <v>0</v>
      </c>
      <c r="R192" s="144">
        <f t="shared" si="12"/>
        <v>0</v>
      </c>
      <c r="S192" s="144">
        <v>0</v>
      </c>
      <c r="T192" s="144">
        <f t="shared" si="13"/>
        <v>0</v>
      </c>
      <c r="U192" s="145" t="s">
        <v>1</v>
      </c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46" t="s">
        <v>243</v>
      </c>
      <c r="AT192" s="146" t="s">
        <v>156</v>
      </c>
      <c r="AU192" s="146" t="s">
        <v>161</v>
      </c>
      <c r="AY192" s="14" t="s">
        <v>155</v>
      </c>
      <c r="BE192" s="147">
        <f t="shared" si="14"/>
        <v>0</v>
      </c>
      <c r="BF192" s="147">
        <f t="shared" si="15"/>
        <v>0</v>
      </c>
      <c r="BG192" s="147">
        <f t="shared" si="16"/>
        <v>0</v>
      </c>
      <c r="BH192" s="147">
        <f t="shared" si="17"/>
        <v>0</v>
      </c>
      <c r="BI192" s="147">
        <f t="shared" si="18"/>
        <v>0</v>
      </c>
      <c r="BJ192" s="14" t="s">
        <v>161</v>
      </c>
      <c r="BK192" s="148">
        <f t="shared" si="19"/>
        <v>0</v>
      </c>
      <c r="BL192" s="14" t="s">
        <v>243</v>
      </c>
      <c r="BM192" s="146" t="s">
        <v>806</v>
      </c>
    </row>
    <row r="193" spans="1:65" s="2" customFormat="1" ht="14.5" customHeight="1">
      <c r="A193" s="29"/>
      <c r="B193" s="134"/>
      <c r="C193" s="149" t="s">
        <v>252</v>
      </c>
      <c r="D193" s="149" t="s">
        <v>239</v>
      </c>
      <c r="E193" s="150" t="s">
        <v>807</v>
      </c>
      <c r="F193" s="151" t="s">
        <v>808</v>
      </c>
      <c r="G193" s="152" t="s">
        <v>205</v>
      </c>
      <c r="H193" s="153">
        <v>4</v>
      </c>
      <c r="I193" s="154"/>
      <c r="J193" s="153">
        <f t="shared" si="10"/>
        <v>0</v>
      </c>
      <c r="K193" s="155"/>
      <c r="L193" s="156"/>
      <c r="M193" s="157" t="s">
        <v>1</v>
      </c>
      <c r="N193" s="158" t="s">
        <v>41</v>
      </c>
      <c r="O193" s="55"/>
      <c r="P193" s="144">
        <f t="shared" si="11"/>
        <v>0</v>
      </c>
      <c r="Q193" s="144">
        <v>0</v>
      </c>
      <c r="R193" s="144">
        <f t="shared" si="12"/>
        <v>0</v>
      </c>
      <c r="S193" s="144">
        <v>0</v>
      </c>
      <c r="T193" s="144">
        <f t="shared" si="13"/>
        <v>0</v>
      </c>
      <c r="U193" s="145" t="s">
        <v>1</v>
      </c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46" t="s">
        <v>643</v>
      </c>
      <c r="AT193" s="146" t="s">
        <v>239</v>
      </c>
      <c r="AU193" s="146" t="s">
        <v>161</v>
      </c>
      <c r="AY193" s="14" t="s">
        <v>155</v>
      </c>
      <c r="BE193" s="147">
        <f t="shared" si="14"/>
        <v>0</v>
      </c>
      <c r="BF193" s="147">
        <f t="shared" si="15"/>
        <v>0</v>
      </c>
      <c r="BG193" s="147">
        <f t="shared" si="16"/>
        <v>0</v>
      </c>
      <c r="BH193" s="147">
        <f t="shared" si="17"/>
        <v>0</v>
      </c>
      <c r="BI193" s="147">
        <f t="shared" si="18"/>
        <v>0</v>
      </c>
      <c r="BJ193" s="14" t="s">
        <v>161</v>
      </c>
      <c r="BK193" s="148">
        <f t="shared" si="19"/>
        <v>0</v>
      </c>
      <c r="BL193" s="14" t="s">
        <v>243</v>
      </c>
      <c r="BM193" s="146" t="s">
        <v>399</v>
      </c>
    </row>
    <row r="194" spans="1:65" s="2" customFormat="1" ht="24.25" customHeight="1">
      <c r="A194" s="29"/>
      <c r="B194" s="134"/>
      <c r="C194" s="135" t="s">
        <v>255</v>
      </c>
      <c r="D194" s="135" t="s">
        <v>156</v>
      </c>
      <c r="E194" s="136" t="s">
        <v>809</v>
      </c>
      <c r="F194" s="137" t="s">
        <v>810</v>
      </c>
      <c r="G194" s="138" t="s">
        <v>205</v>
      </c>
      <c r="H194" s="139">
        <v>8</v>
      </c>
      <c r="I194" s="140"/>
      <c r="J194" s="139">
        <f t="shared" si="10"/>
        <v>0</v>
      </c>
      <c r="K194" s="141"/>
      <c r="L194" s="30"/>
      <c r="M194" s="142" t="s">
        <v>1</v>
      </c>
      <c r="N194" s="143" t="s">
        <v>41</v>
      </c>
      <c r="O194" s="55"/>
      <c r="P194" s="144">
        <f t="shared" si="11"/>
        <v>0</v>
      </c>
      <c r="Q194" s="144">
        <v>0</v>
      </c>
      <c r="R194" s="144">
        <f t="shared" si="12"/>
        <v>0</v>
      </c>
      <c r="S194" s="144">
        <v>0</v>
      </c>
      <c r="T194" s="144">
        <f t="shared" si="13"/>
        <v>0</v>
      </c>
      <c r="U194" s="145" t="s">
        <v>1</v>
      </c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46" t="s">
        <v>243</v>
      </c>
      <c r="AT194" s="146" t="s">
        <v>156</v>
      </c>
      <c r="AU194" s="146" t="s">
        <v>161</v>
      </c>
      <c r="AY194" s="14" t="s">
        <v>155</v>
      </c>
      <c r="BE194" s="147">
        <f t="shared" si="14"/>
        <v>0</v>
      </c>
      <c r="BF194" s="147">
        <f t="shared" si="15"/>
        <v>0</v>
      </c>
      <c r="BG194" s="147">
        <f t="shared" si="16"/>
        <v>0</v>
      </c>
      <c r="BH194" s="147">
        <f t="shared" si="17"/>
        <v>0</v>
      </c>
      <c r="BI194" s="147">
        <f t="shared" si="18"/>
        <v>0</v>
      </c>
      <c r="BJ194" s="14" t="s">
        <v>161</v>
      </c>
      <c r="BK194" s="148">
        <f t="shared" si="19"/>
        <v>0</v>
      </c>
      <c r="BL194" s="14" t="s">
        <v>243</v>
      </c>
      <c r="BM194" s="146" t="s">
        <v>405</v>
      </c>
    </row>
    <row r="195" spans="1:65" s="2" customFormat="1" ht="24.25" customHeight="1">
      <c r="A195" s="29"/>
      <c r="B195" s="134"/>
      <c r="C195" s="149" t="s">
        <v>258</v>
      </c>
      <c r="D195" s="149" t="s">
        <v>239</v>
      </c>
      <c r="E195" s="150" t="s">
        <v>811</v>
      </c>
      <c r="F195" s="151" t="s">
        <v>812</v>
      </c>
      <c r="G195" s="152" t="s">
        <v>205</v>
      </c>
      <c r="H195" s="153">
        <v>8</v>
      </c>
      <c r="I195" s="154"/>
      <c r="J195" s="153">
        <f t="shared" si="10"/>
        <v>0</v>
      </c>
      <c r="K195" s="155"/>
      <c r="L195" s="156"/>
      <c r="M195" s="157" t="s">
        <v>1</v>
      </c>
      <c r="N195" s="158" t="s">
        <v>41</v>
      </c>
      <c r="O195" s="55"/>
      <c r="P195" s="144">
        <f t="shared" si="11"/>
        <v>0</v>
      </c>
      <c r="Q195" s="144">
        <v>0</v>
      </c>
      <c r="R195" s="144">
        <f t="shared" si="12"/>
        <v>0</v>
      </c>
      <c r="S195" s="144">
        <v>0</v>
      </c>
      <c r="T195" s="144">
        <f t="shared" si="13"/>
        <v>0</v>
      </c>
      <c r="U195" s="145" t="s">
        <v>1</v>
      </c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46" t="s">
        <v>643</v>
      </c>
      <c r="AT195" s="146" t="s">
        <v>239</v>
      </c>
      <c r="AU195" s="146" t="s">
        <v>161</v>
      </c>
      <c r="AY195" s="14" t="s">
        <v>155</v>
      </c>
      <c r="BE195" s="147">
        <f t="shared" si="14"/>
        <v>0</v>
      </c>
      <c r="BF195" s="147">
        <f t="shared" si="15"/>
        <v>0</v>
      </c>
      <c r="BG195" s="147">
        <f t="shared" si="16"/>
        <v>0</v>
      </c>
      <c r="BH195" s="147">
        <f t="shared" si="17"/>
        <v>0</v>
      </c>
      <c r="BI195" s="147">
        <f t="shared" si="18"/>
        <v>0</v>
      </c>
      <c r="BJ195" s="14" t="s">
        <v>161</v>
      </c>
      <c r="BK195" s="148">
        <f t="shared" si="19"/>
        <v>0</v>
      </c>
      <c r="BL195" s="14" t="s">
        <v>243</v>
      </c>
      <c r="BM195" s="146" t="s">
        <v>813</v>
      </c>
    </row>
    <row r="196" spans="1:65" s="2" customFormat="1" ht="14.5" customHeight="1">
      <c r="A196" s="29"/>
      <c r="B196" s="134"/>
      <c r="C196" s="135" t="s">
        <v>263</v>
      </c>
      <c r="D196" s="135" t="s">
        <v>156</v>
      </c>
      <c r="E196" s="136" t="s">
        <v>814</v>
      </c>
      <c r="F196" s="137" t="s">
        <v>815</v>
      </c>
      <c r="G196" s="138" t="s">
        <v>205</v>
      </c>
      <c r="H196" s="139">
        <v>10</v>
      </c>
      <c r="I196" s="140"/>
      <c r="J196" s="139">
        <f t="shared" ref="J196:J212" si="20">ROUND(I196*H196,3)</f>
        <v>0</v>
      </c>
      <c r="K196" s="141"/>
      <c r="L196" s="30"/>
      <c r="M196" s="142" t="s">
        <v>1</v>
      </c>
      <c r="N196" s="143" t="s">
        <v>41</v>
      </c>
      <c r="O196" s="55"/>
      <c r="P196" s="144">
        <f t="shared" ref="P196:P212" si="21">O196*H196</f>
        <v>0</v>
      </c>
      <c r="Q196" s="144">
        <v>0</v>
      </c>
      <c r="R196" s="144">
        <f t="shared" ref="R196:R212" si="22">Q196*H196</f>
        <v>0</v>
      </c>
      <c r="S196" s="144">
        <v>0</v>
      </c>
      <c r="T196" s="144">
        <f t="shared" ref="T196:T212" si="23">S196*H196</f>
        <v>0</v>
      </c>
      <c r="U196" s="145" t="s">
        <v>1</v>
      </c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46" t="s">
        <v>243</v>
      </c>
      <c r="AT196" s="146" t="s">
        <v>156</v>
      </c>
      <c r="AU196" s="146" t="s">
        <v>161</v>
      </c>
      <c r="AY196" s="14" t="s">
        <v>155</v>
      </c>
      <c r="BE196" s="147">
        <f t="shared" ref="BE196:BE212" si="24">IF(N196="základná",J196,0)</f>
        <v>0</v>
      </c>
      <c r="BF196" s="147">
        <f t="shared" ref="BF196:BF212" si="25">IF(N196="znížená",J196,0)</f>
        <v>0</v>
      </c>
      <c r="BG196" s="147">
        <f t="shared" ref="BG196:BG212" si="26">IF(N196="zákl. prenesená",J196,0)</f>
        <v>0</v>
      </c>
      <c r="BH196" s="147">
        <f t="shared" ref="BH196:BH212" si="27">IF(N196="zníž. prenesená",J196,0)</f>
        <v>0</v>
      </c>
      <c r="BI196" s="147">
        <f t="shared" ref="BI196:BI212" si="28">IF(N196="nulová",J196,0)</f>
        <v>0</v>
      </c>
      <c r="BJ196" s="14" t="s">
        <v>161</v>
      </c>
      <c r="BK196" s="148">
        <f t="shared" ref="BK196:BK212" si="29">ROUND(I196*H196,3)</f>
        <v>0</v>
      </c>
      <c r="BL196" s="14" t="s">
        <v>243</v>
      </c>
      <c r="BM196" s="146" t="s">
        <v>816</v>
      </c>
    </row>
    <row r="197" spans="1:65" s="2" customFormat="1" ht="24.25" customHeight="1">
      <c r="A197" s="29"/>
      <c r="B197" s="134"/>
      <c r="C197" s="135" t="s">
        <v>266</v>
      </c>
      <c r="D197" s="135" t="s">
        <v>156</v>
      </c>
      <c r="E197" s="136" t="s">
        <v>817</v>
      </c>
      <c r="F197" s="137" t="s">
        <v>818</v>
      </c>
      <c r="G197" s="138" t="s">
        <v>317</v>
      </c>
      <c r="H197" s="139">
        <v>180</v>
      </c>
      <c r="I197" s="140"/>
      <c r="J197" s="139">
        <f t="shared" si="20"/>
        <v>0</v>
      </c>
      <c r="K197" s="141"/>
      <c r="L197" s="30"/>
      <c r="M197" s="142" t="s">
        <v>1</v>
      </c>
      <c r="N197" s="143" t="s">
        <v>41</v>
      </c>
      <c r="O197" s="55"/>
      <c r="P197" s="144">
        <f t="shared" si="21"/>
        <v>0</v>
      </c>
      <c r="Q197" s="144">
        <v>0</v>
      </c>
      <c r="R197" s="144">
        <f t="shared" si="22"/>
        <v>0</v>
      </c>
      <c r="S197" s="144">
        <v>0</v>
      </c>
      <c r="T197" s="144">
        <f t="shared" si="23"/>
        <v>0</v>
      </c>
      <c r="U197" s="145" t="s">
        <v>1</v>
      </c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46" t="s">
        <v>243</v>
      </c>
      <c r="AT197" s="146" t="s">
        <v>156</v>
      </c>
      <c r="AU197" s="146" t="s">
        <v>161</v>
      </c>
      <c r="AY197" s="14" t="s">
        <v>155</v>
      </c>
      <c r="BE197" s="147">
        <f t="shared" si="24"/>
        <v>0</v>
      </c>
      <c r="BF197" s="147">
        <f t="shared" si="25"/>
        <v>0</v>
      </c>
      <c r="BG197" s="147">
        <f t="shared" si="26"/>
        <v>0</v>
      </c>
      <c r="BH197" s="147">
        <f t="shared" si="27"/>
        <v>0</v>
      </c>
      <c r="BI197" s="147">
        <f t="shared" si="28"/>
        <v>0</v>
      </c>
      <c r="BJ197" s="14" t="s">
        <v>161</v>
      </c>
      <c r="BK197" s="148">
        <f t="shared" si="29"/>
        <v>0</v>
      </c>
      <c r="BL197" s="14" t="s">
        <v>243</v>
      </c>
      <c r="BM197" s="146" t="s">
        <v>819</v>
      </c>
    </row>
    <row r="198" spans="1:65" s="2" customFormat="1" ht="24.25" customHeight="1">
      <c r="A198" s="29"/>
      <c r="B198" s="134"/>
      <c r="C198" s="149" t="s">
        <v>726</v>
      </c>
      <c r="D198" s="149" t="s">
        <v>239</v>
      </c>
      <c r="E198" s="150" t="s">
        <v>820</v>
      </c>
      <c r="F198" s="151" t="s">
        <v>821</v>
      </c>
      <c r="G198" s="152" t="s">
        <v>317</v>
      </c>
      <c r="H198" s="153">
        <v>180</v>
      </c>
      <c r="I198" s="154"/>
      <c r="J198" s="153">
        <f t="shared" si="20"/>
        <v>0</v>
      </c>
      <c r="K198" s="155"/>
      <c r="L198" s="156"/>
      <c r="M198" s="157" t="s">
        <v>1</v>
      </c>
      <c r="N198" s="158" t="s">
        <v>41</v>
      </c>
      <c r="O198" s="55"/>
      <c r="P198" s="144">
        <f t="shared" si="21"/>
        <v>0</v>
      </c>
      <c r="Q198" s="144">
        <v>0</v>
      </c>
      <c r="R198" s="144">
        <f t="shared" si="22"/>
        <v>0</v>
      </c>
      <c r="S198" s="144">
        <v>0</v>
      </c>
      <c r="T198" s="144">
        <f t="shared" si="23"/>
        <v>0</v>
      </c>
      <c r="U198" s="145" t="s">
        <v>1</v>
      </c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46" t="s">
        <v>643</v>
      </c>
      <c r="AT198" s="146" t="s">
        <v>239</v>
      </c>
      <c r="AU198" s="146" t="s">
        <v>161</v>
      </c>
      <c r="AY198" s="14" t="s">
        <v>155</v>
      </c>
      <c r="BE198" s="147">
        <f t="shared" si="24"/>
        <v>0</v>
      </c>
      <c r="BF198" s="147">
        <f t="shared" si="25"/>
        <v>0</v>
      </c>
      <c r="BG198" s="147">
        <f t="shared" si="26"/>
        <v>0</v>
      </c>
      <c r="BH198" s="147">
        <f t="shared" si="27"/>
        <v>0</v>
      </c>
      <c r="BI198" s="147">
        <f t="shared" si="28"/>
        <v>0</v>
      </c>
      <c r="BJ198" s="14" t="s">
        <v>161</v>
      </c>
      <c r="BK198" s="148">
        <f t="shared" si="29"/>
        <v>0</v>
      </c>
      <c r="BL198" s="14" t="s">
        <v>243</v>
      </c>
      <c r="BM198" s="146" t="s">
        <v>822</v>
      </c>
    </row>
    <row r="199" spans="1:65" s="2" customFormat="1" ht="14.5" customHeight="1">
      <c r="A199" s="29"/>
      <c r="B199" s="134"/>
      <c r="C199" s="135" t="s">
        <v>269</v>
      </c>
      <c r="D199" s="135" t="s">
        <v>156</v>
      </c>
      <c r="E199" s="136" t="s">
        <v>823</v>
      </c>
      <c r="F199" s="137" t="s">
        <v>824</v>
      </c>
      <c r="G199" s="138" t="s">
        <v>317</v>
      </c>
      <c r="H199" s="139">
        <v>1280</v>
      </c>
      <c r="I199" s="140"/>
      <c r="J199" s="139">
        <f t="shared" si="20"/>
        <v>0</v>
      </c>
      <c r="K199" s="141"/>
      <c r="L199" s="30"/>
      <c r="M199" s="142" t="s">
        <v>1</v>
      </c>
      <c r="N199" s="143" t="s">
        <v>41</v>
      </c>
      <c r="O199" s="55"/>
      <c r="P199" s="144">
        <f t="shared" si="21"/>
        <v>0</v>
      </c>
      <c r="Q199" s="144">
        <v>0</v>
      </c>
      <c r="R199" s="144">
        <f t="shared" si="22"/>
        <v>0</v>
      </c>
      <c r="S199" s="144">
        <v>0</v>
      </c>
      <c r="T199" s="144">
        <f t="shared" si="23"/>
        <v>0</v>
      </c>
      <c r="U199" s="145" t="s">
        <v>1</v>
      </c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46" t="s">
        <v>243</v>
      </c>
      <c r="AT199" s="146" t="s">
        <v>156</v>
      </c>
      <c r="AU199" s="146" t="s">
        <v>161</v>
      </c>
      <c r="AY199" s="14" t="s">
        <v>155</v>
      </c>
      <c r="BE199" s="147">
        <f t="shared" si="24"/>
        <v>0</v>
      </c>
      <c r="BF199" s="147">
        <f t="shared" si="25"/>
        <v>0</v>
      </c>
      <c r="BG199" s="147">
        <f t="shared" si="26"/>
        <v>0</v>
      </c>
      <c r="BH199" s="147">
        <f t="shared" si="27"/>
        <v>0</v>
      </c>
      <c r="BI199" s="147">
        <f t="shared" si="28"/>
        <v>0</v>
      </c>
      <c r="BJ199" s="14" t="s">
        <v>161</v>
      </c>
      <c r="BK199" s="148">
        <f t="shared" si="29"/>
        <v>0</v>
      </c>
      <c r="BL199" s="14" t="s">
        <v>243</v>
      </c>
      <c r="BM199" s="146" t="s">
        <v>825</v>
      </c>
    </row>
    <row r="200" spans="1:65" s="2" customFormat="1" ht="14.5" customHeight="1">
      <c r="A200" s="29"/>
      <c r="B200" s="134"/>
      <c r="C200" s="149" t="s">
        <v>730</v>
      </c>
      <c r="D200" s="149" t="s">
        <v>239</v>
      </c>
      <c r="E200" s="150" t="s">
        <v>826</v>
      </c>
      <c r="F200" s="151" t="s">
        <v>827</v>
      </c>
      <c r="G200" s="152" t="s">
        <v>317</v>
      </c>
      <c r="H200" s="153">
        <v>1280</v>
      </c>
      <c r="I200" s="154"/>
      <c r="J200" s="153">
        <f t="shared" si="20"/>
        <v>0</v>
      </c>
      <c r="K200" s="155"/>
      <c r="L200" s="156"/>
      <c r="M200" s="157" t="s">
        <v>1</v>
      </c>
      <c r="N200" s="158" t="s">
        <v>41</v>
      </c>
      <c r="O200" s="55"/>
      <c r="P200" s="144">
        <f t="shared" si="21"/>
        <v>0</v>
      </c>
      <c r="Q200" s="144">
        <v>0</v>
      </c>
      <c r="R200" s="144">
        <f t="shared" si="22"/>
        <v>0</v>
      </c>
      <c r="S200" s="144">
        <v>0</v>
      </c>
      <c r="T200" s="144">
        <f t="shared" si="23"/>
        <v>0</v>
      </c>
      <c r="U200" s="145" t="s">
        <v>1</v>
      </c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46" t="s">
        <v>643</v>
      </c>
      <c r="AT200" s="146" t="s">
        <v>239</v>
      </c>
      <c r="AU200" s="146" t="s">
        <v>161</v>
      </c>
      <c r="AY200" s="14" t="s">
        <v>155</v>
      </c>
      <c r="BE200" s="147">
        <f t="shared" si="24"/>
        <v>0</v>
      </c>
      <c r="BF200" s="147">
        <f t="shared" si="25"/>
        <v>0</v>
      </c>
      <c r="BG200" s="147">
        <f t="shared" si="26"/>
        <v>0</v>
      </c>
      <c r="BH200" s="147">
        <f t="shared" si="27"/>
        <v>0</v>
      </c>
      <c r="BI200" s="147">
        <f t="shared" si="28"/>
        <v>0</v>
      </c>
      <c r="BJ200" s="14" t="s">
        <v>161</v>
      </c>
      <c r="BK200" s="148">
        <f t="shared" si="29"/>
        <v>0</v>
      </c>
      <c r="BL200" s="14" t="s">
        <v>243</v>
      </c>
      <c r="BM200" s="146" t="s">
        <v>828</v>
      </c>
    </row>
    <row r="201" spans="1:65" s="2" customFormat="1" ht="24.25" customHeight="1">
      <c r="A201" s="29"/>
      <c r="B201" s="134"/>
      <c r="C201" s="135" t="s">
        <v>272</v>
      </c>
      <c r="D201" s="135" t="s">
        <v>156</v>
      </c>
      <c r="E201" s="136" t="s">
        <v>829</v>
      </c>
      <c r="F201" s="137" t="s">
        <v>830</v>
      </c>
      <c r="G201" s="138" t="s">
        <v>317</v>
      </c>
      <c r="H201" s="139">
        <v>1400</v>
      </c>
      <c r="I201" s="140"/>
      <c r="J201" s="139">
        <f t="shared" si="20"/>
        <v>0</v>
      </c>
      <c r="K201" s="141"/>
      <c r="L201" s="30"/>
      <c r="M201" s="142" t="s">
        <v>1</v>
      </c>
      <c r="N201" s="143" t="s">
        <v>41</v>
      </c>
      <c r="O201" s="55"/>
      <c r="P201" s="144">
        <f t="shared" si="21"/>
        <v>0</v>
      </c>
      <c r="Q201" s="144">
        <v>0</v>
      </c>
      <c r="R201" s="144">
        <f t="shared" si="22"/>
        <v>0</v>
      </c>
      <c r="S201" s="144">
        <v>0</v>
      </c>
      <c r="T201" s="144">
        <f t="shared" si="23"/>
        <v>0</v>
      </c>
      <c r="U201" s="145" t="s">
        <v>1</v>
      </c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46" t="s">
        <v>243</v>
      </c>
      <c r="AT201" s="146" t="s">
        <v>156</v>
      </c>
      <c r="AU201" s="146" t="s">
        <v>161</v>
      </c>
      <c r="AY201" s="14" t="s">
        <v>155</v>
      </c>
      <c r="BE201" s="147">
        <f t="shared" si="24"/>
        <v>0</v>
      </c>
      <c r="BF201" s="147">
        <f t="shared" si="25"/>
        <v>0</v>
      </c>
      <c r="BG201" s="147">
        <f t="shared" si="26"/>
        <v>0</v>
      </c>
      <c r="BH201" s="147">
        <f t="shared" si="27"/>
        <v>0</v>
      </c>
      <c r="BI201" s="147">
        <f t="shared" si="28"/>
        <v>0</v>
      </c>
      <c r="BJ201" s="14" t="s">
        <v>161</v>
      </c>
      <c r="BK201" s="148">
        <f t="shared" si="29"/>
        <v>0</v>
      </c>
      <c r="BL201" s="14" t="s">
        <v>243</v>
      </c>
      <c r="BM201" s="146" t="s">
        <v>831</v>
      </c>
    </row>
    <row r="202" spans="1:65" s="2" customFormat="1" ht="14.5" customHeight="1">
      <c r="A202" s="29"/>
      <c r="B202" s="134"/>
      <c r="C202" s="149" t="s">
        <v>733</v>
      </c>
      <c r="D202" s="149" t="s">
        <v>239</v>
      </c>
      <c r="E202" s="150" t="s">
        <v>832</v>
      </c>
      <c r="F202" s="151" t="s">
        <v>833</v>
      </c>
      <c r="G202" s="152" t="s">
        <v>317</v>
      </c>
      <c r="H202" s="153">
        <v>1400</v>
      </c>
      <c r="I202" s="154"/>
      <c r="J202" s="153">
        <f t="shared" si="20"/>
        <v>0</v>
      </c>
      <c r="K202" s="155"/>
      <c r="L202" s="156"/>
      <c r="M202" s="157" t="s">
        <v>1</v>
      </c>
      <c r="N202" s="158" t="s">
        <v>41</v>
      </c>
      <c r="O202" s="55"/>
      <c r="P202" s="144">
        <f t="shared" si="21"/>
        <v>0</v>
      </c>
      <c r="Q202" s="144">
        <v>0</v>
      </c>
      <c r="R202" s="144">
        <f t="shared" si="22"/>
        <v>0</v>
      </c>
      <c r="S202" s="144">
        <v>0</v>
      </c>
      <c r="T202" s="144">
        <f t="shared" si="23"/>
        <v>0</v>
      </c>
      <c r="U202" s="145" t="s">
        <v>1</v>
      </c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46" t="s">
        <v>643</v>
      </c>
      <c r="AT202" s="146" t="s">
        <v>239</v>
      </c>
      <c r="AU202" s="146" t="s">
        <v>161</v>
      </c>
      <c r="AY202" s="14" t="s">
        <v>155</v>
      </c>
      <c r="BE202" s="147">
        <f t="shared" si="24"/>
        <v>0</v>
      </c>
      <c r="BF202" s="147">
        <f t="shared" si="25"/>
        <v>0</v>
      </c>
      <c r="BG202" s="147">
        <f t="shared" si="26"/>
        <v>0</v>
      </c>
      <c r="BH202" s="147">
        <f t="shared" si="27"/>
        <v>0</v>
      </c>
      <c r="BI202" s="147">
        <f t="shared" si="28"/>
        <v>0</v>
      </c>
      <c r="BJ202" s="14" t="s">
        <v>161</v>
      </c>
      <c r="BK202" s="148">
        <f t="shared" si="29"/>
        <v>0</v>
      </c>
      <c r="BL202" s="14" t="s">
        <v>243</v>
      </c>
      <c r="BM202" s="146" t="s">
        <v>834</v>
      </c>
    </row>
    <row r="203" spans="1:65" s="2" customFormat="1" ht="24.25" customHeight="1">
      <c r="A203" s="29"/>
      <c r="B203" s="134"/>
      <c r="C203" s="135" t="s">
        <v>275</v>
      </c>
      <c r="D203" s="135" t="s">
        <v>156</v>
      </c>
      <c r="E203" s="136" t="s">
        <v>835</v>
      </c>
      <c r="F203" s="137" t="s">
        <v>836</v>
      </c>
      <c r="G203" s="138" t="s">
        <v>317</v>
      </c>
      <c r="H203" s="139">
        <v>80</v>
      </c>
      <c r="I203" s="140"/>
      <c r="J203" s="139">
        <f t="shared" si="20"/>
        <v>0</v>
      </c>
      <c r="K203" s="141"/>
      <c r="L203" s="30"/>
      <c r="M203" s="142" t="s">
        <v>1</v>
      </c>
      <c r="N203" s="143" t="s">
        <v>41</v>
      </c>
      <c r="O203" s="55"/>
      <c r="P203" s="144">
        <f t="shared" si="21"/>
        <v>0</v>
      </c>
      <c r="Q203" s="144">
        <v>0</v>
      </c>
      <c r="R203" s="144">
        <f t="shared" si="22"/>
        <v>0</v>
      </c>
      <c r="S203" s="144">
        <v>0</v>
      </c>
      <c r="T203" s="144">
        <f t="shared" si="23"/>
        <v>0</v>
      </c>
      <c r="U203" s="145" t="s">
        <v>1</v>
      </c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46" t="s">
        <v>243</v>
      </c>
      <c r="AT203" s="146" t="s">
        <v>156</v>
      </c>
      <c r="AU203" s="146" t="s">
        <v>161</v>
      </c>
      <c r="AY203" s="14" t="s">
        <v>155</v>
      </c>
      <c r="BE203" s="147">
        <f t="shared" si="24"/>
        <v>0</v>
      </c>
      <c r="BF203" s="147">
        <f t="shared" si="25"/>
        <v>0</v>
      </c>
      <c r="BG203" s="147">
        <f t="shared" si="26"/>
        <v>0</v>
      </c>
      <c r="BH203" s="147">
        <f t="shared" si="27"/>
        <v>0</v>
      </c>
      <c r="BI203" s="147">
        <f t="shared" si="28"/>
        <v>0</v>
      </c>
      <c r="BJ203" s="14" t="s">
        <v>161</v>
      </c>
      <c r="BK203" s="148">
        <f t="shared" si="29"/>
        <v>0</v>
      </c>
      <c r="BL203" s="14" t="s">
        <v>243</v>
      </c>
      <c r="BM203" s="146" t="s">
        <v>837</v>
      </c>
    </row>
    <row r="204" spans="1:65" s="2" customFormat="1" ht="14.5" customHeight="1">
      <c r="A204" s="29"/>
      <c r="B204" s="134"/>
      <c r="C204" s="149" t="s">
        <v>278</v>
      </c>
      <c r="D204" s="149" t="s">
        <v>239</v>
      </c>
      <c r="E204" s="150" t="s">
        <v>838</v>
      </c>
      <c r="F204" s="151" t="s">
        <v>839</v>
      </c>
      <c r="G204" s="152" t="s">
        <v>317</v>
      </c>
      <c r="H204" s="153">
        <v>80</v>
      </c>
      <c r="I204" s="154"/>
      <c r="J204" s="153">
        <f t="shared" si="20"/>
        <v>0</v>
      </c>
      <c r="K204" s="155"/>
      <c r="L204" s="156"/>
      <c r="M204" s="157" t="s">
        <v>1</v>
      </c>
      <c r="N204" s="158" t="s">
        <v>41</v>
      </c>
      <c r="O204" s="55"/>
      <c r="P204" s="144">
        <f t="shared" si="21"/>
        <v>0</v>
      </c>
      <c r="Q204" s="144">
        <v>0</v>
      </c>
      <c r="R204" s="144">
        <f t="shared" si="22"/>
        <v>0</v>
      </c>
      <c r="S204" s="144">
        <v>0</v>
      </c>
      <c r="T204" s="144">
        <f t="shared" si="23"/>
        <v>0</v>
      </c>
      <c r="U204" s="145" t="s">
        <v>1</v>
      </c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46" t="s">
        <v>643</v>
      </c>
      <c r="AT204" s="146" t="s">
        <v>239</v>
      </c>
      <c r="AU204" s="146" t="s">
        <v>161</v>
      </c>
      <c r="AY204" s="14" t="s">
        <v>155</v>
      </c>
      <c r="BE204" s="147">
        <f t="shared" si="24"/>
        <v>0</v>
      </c>
      <c r="BF204" s="147">
        <f t="shared" si="25"/>
        <v>0</v>
      </c>
      <c r="BG204" s="147">
        <f t="shared" si="26"/>
        <v>0</v>
      </c>
      <c r="BH204" s="147">
        <f t="shared" si="27"/>
        <v>0</v>
      </c>
      <c r="BI204" s="147">
        <f t="shared" si="28"/>
        <v>0</v>
      </c>
      <c r="BJ204" s="14" t="s">
        <v>161</v>
      </c>
      <c r="BK204" s="148">
        <f t="shared" si="29"/>
        <v>0</v>
      </c>
      <c r="BL204" s="14" t="s">
        <v>243</v>
      </c>
      <c r="BM204" s="146" t="s">
        <v>840</v>
      </c>
    </row>
    <row r="205" spans="1:65" s="2" customFormat="1" ht="24.25" customHeight="1">
      <c r="A205" s="29"/>
      <c r="B205" s="134"/>
      <c r="C205" s="135" t="s">
        <v>841</v>
      </c>
      <c r="D205" s="135" t="s">
        <v>156</v>
      </c>
      <c r="E205" s="136" t="s">
        <v>842</v>
      </c>
      <c r="F205" s="137" t="s">
        <v>843</v>
      </c>
      <c r="G205" s="138" t="s">
        <v>317</v>
      </c>
      <c r="H205" s="139">
        <v>50</v>
      </c>
      <c r="I205" s="140"/>
      <c r="J205" s="139">
        <f t="shared" si="20"/>
        <v>0</v>
      </c>
      <c r="K205" s="141"/>
      <c r="L205" s="30"/>
      <c r="M205" s="142" t="s">
        <v>1</v>
      </c>
      <c r="N205" s="143" t="s">
        <v>41</v>
      </c>
      <c r="O205" s="55"/>
      <c r="P205" s="144">
        <f t="shared" si="21"/>
        <v>0</v>
      </c>
      <c r="Q205" s="144">
        <v>0</v>
      </c>
      <c r="R205" s="144">
        <f t="shared" si="22"/>
        <v>0</v>
      </c>
      <c r="S205" s="144">
        <v>0</v>
      </c>
      <c r="T205" s="144">
        <f t="shared" si="23"/>
        <v>0</v>
      </c>
      <c r="U205" s="145" t="s">
        <v>1</v>
      </c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46" t="s">
        <v>243</v>
      </c>
      <c r="AT205" s="146" t="s">
        <v>156</v>
      </c>
      <c r="AU205" s="146" t="s">
        <v>161</v>
      </c>
      <c r="AY205" s="14" t="s">
        <v>155</v>
      </c>
      <c r="BE205" s="147">
        <f t="shared" si="24"/>
        <v>0</v>
      </c>
      <c r="BF205" s="147">
        <f t="shared" si="25"/>
        <v>0</v>
      </c>
      <c r="BG205" s="147">
        <f t="shared" si="26"/>
        <v>0</v>
      </c>
      <c r="BH205" s="147">
        <f t="shared" si="27"/>
        <v>0</v>
      </c>
      <c r="BI205" s="147">
        <f t="shared" si="28"/>
        <v>0</v>
      </c>
      <c r="BJ205" s="14" t="s">
        <v>161</v>
      </c>
      <c r="BK205" s="148">
        <f t="shared" si="29"/>
        <v>0</v>
      </c>
      <c r="BL205" s="14" t="s">
        <v>243</v>
      </c>
      <c r="BM205" s="146" t="s">
        <v>844</v>
      </c>
    </row>
    <row r="206" spans="1:65" s="2" customFormat="1" ht="14.5" customHeight="1">
      <c r="A206" s="29"/>
      <c r="B206" s="134"/>
      <c r="C206" s="149" t="s">
        <v>740</v>
      </c>
      <c r="D206" s="149" t="s">
        <v>239</v>
      </c>
      <c r="E206" s="150" t="s">
        <v>845</v>
      </c>
      <c r="F206" s="151" t="s">
        <v>846</v>
      </c>
      <c r="G206" s="152" t="s">
        <v>317</v>
      </c>
      <c r="H206" s="153">
        <v>50</v>
      </c>
      <c r="I206" s="154"/>
      <c r="J206" s="153">
        <f t="shared" si="20"/>
        <v>0</v>
      </c>
      <c r="K206" s="155"/>
      <c r="L206" s="156"/>
      <c r="M206" s="157" t="s">
        <v>1</v>
      </c>
      <c r="N206" s="158" t="s">
        <v>41</v>
      </c>
      <c r="O206" s="55"/>
      <c r="P206" s="144">
        <f t="shared" si="21"/>
        <v>0</v>
      </c>
      <c r="Q206" s="144">
        <v>0</v>
      </c>
      <c r="R206" s="144">
        <f t="shared" si="22"/>
        <v>0</v>
      </c>
      <c r="S206" s="144">
        <v>0</v>
      </c>
      <c r="T206" s="144">
        <f t="shared" si="23"/>
        <v>0</v>
      </c>
      <c r="U206" s="145" t="s">
        <v>1</v>
      </c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46" t="s">
        <v>643</v>
      </c>
      <c r="AT206" s="146" t="s">
        <v>239</v>
      </c>
      <c r="AU206" s="146" t="s">
        <v>161</v>
      </c>
      <c r="AY206" s="14" t="s">
        <v>155</v>
      </c>
      <c r="BE206" s="147">
        <f t="shared" si="24"/>
        <v>0</v>
      </c>
      <c r="BF206" s="147">
        <f t="shared" si="25"/>
        <v>0</v>
      </c>
      <c r="BG206" s="147">
        <f t="shared" si="26"/>
        <v>0</v>
      </c>
      <c r="BH206" s="147">
        <f t="shared" si="27"/>
        <v>0</v>
      </c>
      <c r="BI206" s="147">
        <f t="shared" si="28"/>
        <v>0</v>
      </c>
      <c r="BJ206" s="14" t="s">
        <v>161</v>
      </c>
      <c r="BK206" s="148">
        <f t="shared" si="29"/>
        <v>0</v>
      </c>
      <c r="BL206" s="14" t="s">
        <v>243</v>
      </c>
      <c r="BM206" s="146" t="s">
        <v>847</v>
      </c>
    </row>
    <row r="207" spans="1:65" s="2" customFormat="1" ht="24.25" customHeight="1">
      <c r="A207" s="29"/>
      <c r="B207" s="134"/>
      <c r="C207" s="135" t="s">
        <v>281</v>
      </c>
      <c r="D207" s="135" t="s">
        <v>156</v>
      </c>
      <c r="E207" s="136" t="s">
        <v>848</v>
      </c>
      <c r="F207" s="137" t="s">
        <v>849</v>
      </c>
      <c r="G207" s="138" t="s">
        <v>317</v>
      </c>
      <c r="H207" s="139">
        <v>80</v>
      </c>
      <c r="I207" s="140"/>
      <c r="J207" s="139">
        <f t="shared" si="20"/>
        <v>0</v>
      </c>
      <c r="K207" s="141"/>
      <c r="L207" s="30"/>
      <c r="M207" s="142" t="s">
        <v>1</v>
      </c>
      <c r="N207" s="143" t="s">
        <v>41</v>
      </c>
      <c r="O207" s="55"/>
      <c r="P207" s="144">
        <f t="shared" si="21"/>
        <v>0</v>
      </c>
      <c r="Q207" s="144">
        <v>0</v>
      </c>
      <c r="R207" s="144">
        <f t="shared" si="22"/>
        <v>0</v>
      </c>
      <c r="S207" s="144">
        <v>0</v>
      </c>
      <c r="T207" s="144">
        <f t="shared" si="23"/>
        <v>0</v>
      </c>
      <c r="U207" s="145" t="s">
        <v>1</v>
      </c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46" t="s">
        <v>243</v>
      </c>
      <c r="AT207" s="146" t="s">
        <v>156</v>
      </c>
      <c r="AU207" s="146" t="s">
        <v>161</v>
      </c>
      <c r="AY207" s="14" t="s">
        <v>155</v>
      </c>
      <c r="BE207" s="147">
        <f t="shared" si="24"/>
        <v>0</v>
      </c>
      <c r="BF207" s="147">
        <f t="shared" si="25"/>
        <v>0</v>
      </c>
      <c r="BG207" s="147">
        <f t="shared" si="26"/>
        <v>0</v>
      </c>
      <c r="BH207" s="147">
        <f t="shared" si="27"/>
        <v>0</v>
      </c>
      <c r="BI207" s="147">
        <f t="shared" si="28"/>
        <v>0</v>
      </c>
      <c r="BJ207" s="14" t="s">
        <v>161</v>
      </c>
      <c r="BK207" s="148">
        <f t="shared" si="29"/>
        <v>0</v>
      </c>
      <c r="BL207" s="14" t="s">
        <v>243</v>
      </c>
      <c r="BM207" s="146" t="s">
        <v>850</v>
      </c>
    </row>
    <row r="208" spans="1:65" s="2" customFormat="1" ht="14.5" customHeight="1">
      <c r="A208" s="29"/>
      <c r="B208" s="134"/>
      <c r="C208" s="149" t="s">
        <v>744</v>
      </c>
      <c r="D208" s="149" t="s">
        <v>239</v>
      </c>
      <c r="E208" s="150" t="s">
        <v>851</v>
      </c>
      <c r="F208" s="151" t="s">
        <v>852</v>
      </c>
      <c r="G208" s="152" t="s">
        <v>317</v>
      </c>
      <c r="H208" s="153">
        <v>80</v>
      </c>
      <c r="I208" s="154"/>
      <c r="J208" s="153">
        <f t="shared" si="20"/>
        <v>0</v>
      </c>
      <c r="K208" s="155"/>
      <c r="L208" s="156"/>
      <c r="M208" s="157" t="s">
        <v>1</v>
      </c>
      <c r="N208" s="158" t="s">
        <v>41</v>
      </c>
      <c r="O208" s="55"/>
      <c r="P208" s="144">
        <f t="shared" si="21"/>
        <v>0</v>
      </c>
      <c r="Q208" s="144">
        <v>0</v>
      </c>
      <c r="R208" s="144">
        <f t="shared" si="22"/>
        <v>0</v>
      </c>
      <c r="S208" s="144">
        <v>0</v>
      </c>
      <c r="T208" s="144">
        <f t="shared" si="23"/>
        <v>0</v>
      </c>
      <c r="U208" s="145" t="s">
        <v>1</v>
      </c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46" t="s">
        <v>643</v>
      </c>
      <c r="AT208" s="146" t="s">
        <v>239</v>
      </c>
      <c r="AU208" s="146" t="s">
        <v>161</v>
      </c>
      <c r="AY208" s="14" t="s">
        <v>155</v>
      </c>
      <c r="BE208" s="147">
        <f t="shared" si="24"/>
        <v>0</v>
      </c>
      <c r="BF208" s="147">
        <f t="shared" si="25"/>
        <v>0</v>
      </c>
      <c r="BG208" s="147">
        <f t="shared" si="26"/>
        <v>0</v>
      </c>
      <c r="BH208" s="147">
        <f t="shared" si="27"/>
        <v>0</v>
      </c>
      <c r="BI208" s="147">
        <f t="shared" si="28"/>
        <v>0</v>
      </c>
      <c r="BJ208" s="14" t="s">
        <v>161</v>
      </c>
      <c r="BK208" s="148">
        <f t="shared" si="29"/>
        <v>0</v>
      </c>
      <c r="BL208" s="14" t="s">
        <v>243</v>
      </c>
      <c r="BM208" s="146" t="s">
        <v>416</v>
      </c>
    </row>
    <row r="209" spans="1:65" s="2" customFormat="1" ht="24.25" customHeight="1">
      <c r="A209" s="29"/>
      <c r="B209" s="134"/>
      <c r="C209" s="135" t="s">
        <v>853</v>
      </c>
      <c r="D209" s="135" t="s">
        <v>156</v>
      </c>
      <c r="E209" s="136" t="s">
        <v>854</v>
      </c>
      <c r="F209" s="137" t="s">
        <v>855</v>
      </c>
      <c r="G209" s="138" t="s">
        <v>317</v>
      </c>
      <c r="H209" s="139">
        <v>250</v>
      </c>
      <c r="I209" s="140"/>
      <c r="J209" s="139">
        <f t="shared" si="20"/>
        <v>0</v>
      </c>
      <c r="K209" s="141"/>
      <c r="L209" s="30"/>
      <c r="M209" s="142" t="s">
        <v>1</v>
      </c>
      <c r="N209" s="143" t="s">
        <v>41</v>
      </c>
      <c r="O209" s="55"/>
      <c r="P209" s="144">
        <f t="shared" si="21"/>
        <v>0</v>
      </c>
      <c r="Q209" s="144">
        <v>0</v>
      </c>
      <c r="R209" s="144">
        <f t="shared" si="22"/>
        <v>0</v>
      </c>
      <c r="S209" s="144">
        <v>0</v>
      </c>
      <c r="T209" s="144">
        <f t="shared" si="23"/>
        <v>0</v>
      </c>
      <c r="U209" s="145" t="s">
        <v>1</v>
      </c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46" t="s">
        <v>243</v>
      </c>
      <c r="AT209" s="146" t="s">
        <v>156</v>
      </c>
      <c r="AU209" s="146" t="s">
        <v>161</v>
      </c>
      <c r="AY209" s="14" t="s">
        <v>155</v>
      </c>
      <c r="BE209" s="147">
        <f t="shared" si="24"/>
        <v>0</v>
      </c>
      <c r="BF209" s="147">
        <f t="shared" si="25"/>
        <v>0</v>
      </c>
      <c r="BG209" s="147">
        <f t="shared" si="26"/>
        <v>0</v>
      </c>
      <c r="BH209" s="147">
        <f t="shared" si="27"/>
        <v>0</v>
      </c>
      <c r="BI209" s="147">
        <f t="shared" si="28"/>
        <v>0</v>
      </c>
      <c r="BJ209" s="14" t="s">
        <v>161</v>
      </c>
      <c r="BK209" s="148">
        <f t="shared" si="29"/>
        <v>0</v>
      </c>
      <c r="BL209" s="14" t="s">
        <v>243</v>
      </c>
      <c r="BM209" s="146" t="s">
        <v>424</v>
      </c>
    </row>
    <row r="210" spans="1:65" s="2" customFormat="1" ht="14.5" customHeight="1">
      <c r="A210" s="29"/>
      <c r="B210" s="134"/>
      <c r="C210" s="149" t="s">
        <v>747</v>
      </c>
      <c r="D210" s="149" t="s">
        <v>239</v>
      </c>
      <c r="E210" s="150" t="s">
        <v>856</v>
      </c>
      <c r="F210" s="151" t="s">
        <v>857</v>
      </c>
      <c r="G210" s="152" t="s">
        <v>317</v>
      </c>
      <c r="H210" s="153">
        <v>250</v>
      </c>
      <c r="I210" s="154"/>
      <c r="J210" s="153">
        <f t="shared" si="20"/>
        <v>0</v>
      </c>
      <c r="K210" s="155"/>
      <c r="L210" s="156"/>
      <c r="M210" s="157" t="s">
        <v>1</v>
      </c>
      <c r="N210" s="158" t="s">
        <v>41</v>
      </c>
      <c r="O210" s="55"/>
      <c r="P210" s="144">
        <f t="shared" si="21"/>
        <v>0</v>
      </c>
      <c r="Q210" s="144">
        <v>0</v>
      </c>
      <c r="R210" s="144">
        <f t="shared" si="22"/>
        <v>0</v>
      </c>
      <c r="S210" s="144">
        <v>0</v>
      </c>
      <c r="T210" s="144">
        <f t="shared" si="23"/>
        <v>0</v>
      </c>
      <c r="U210" s="145" t="s">
        <v>1</v>
      </c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46" t="s">
        <v>643</v>
      </c>
      <c r="AT210" s="146" t="s">
        <v>239</v>
      </c>
      <c r="AU210" s="146" t="s">
        <v>161</v>
      </c>
      <c r="AY210" s="14" t="s">
        <v>155</v>
      </c>
      <c r="BE210" s="147">
        <f t="shared" si="24"/>
        <v>0</v>
      </c>
      <c r="BF210" s="147">
        <f t="shared" si="25"/>
        <v>0</v>
      </c>
      <c r="BG210" s="147">
        <f t="shared" si="26"/>
        <v>0</v>
      </c>
      <c r="BH210" s="147">
        <f t="shared" si="27"/>
        <v>0</v>
      </c>
      <c r="BI210" s="147">
        <f t="shared" si="28"/>
        <v>0</v>
      </c>
      <c r="BJ210" s="14" t="s">
        <v>161</v>
      </c>
      <c r="BK210" s="148">
        <f t="shared" si="29"/>
        <v>0</v>
      </c>
      <c r="BL210" s="14" t="s">
        <v>243</v>
      </c>
      <c r="BM210" s="146" t="s">
        <v>858</v>
      </c>
    </row>
    <row r="211" spans="1:65" s="2" customFormat="1" ht="24.25" customHeight="1">
      <c r="A211" s="29"/>
      <c r="B211" s="134"/>
      <c r="C211" s="135" t="s">
        <v>859</v>
      </c>
      <c r="D211" s="135" t="s">
        <v>156</v>
      </c>
      <c r="E211" s="136" t="s">
        <v>860</v>
      </c>
      <c r="F211" s="137" t="s">
        <v>861</v>
      </c>
      <c r="G211" s="138" t="s">
        <v>317</v>
      </c>
      <c r="H211" s="139">
        <v>50</v>
      </c>
      <c r="I211" s="140"/>
      <c r="J211" s="139">
        <f t="shared" si="20"/>
        <v>0</v>
      </c>
      <c r="K211" s="141"/>
      <c r="L211" s="30"/>
      <c r="M211" s="142" t="s">
        <v>1</v>
      </c>
      <c r="N211" s="143" t="s">
        <v>41</v>
      </c>
      <c r="O211" s="55"/>
      <c r="P211" s="144">
        <f t="shared" si="21"/>
        <v>0</v>
      </c>
      <c r="Q211" s="144">
        <v>0</v>
      </c>
      <c r="R211" s="144">
        <f t="shared" si="22"/>
        <v>0</v>
      </c>
      <c r="S211" s="144">
        <v>0</v>
      </c>
      <c r="T211" s="144">
        <f t="shared" si="23"/>
        <v>0</v>
      </c>
      <c r="U211" s="145" t="s">
        <v>1</v>
      </c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46" t="s">
        <v>243</v>
      </c>
      <c r="AT211" s="146" t="s">
        <v>156</v>
      </c>
      <c r="AU211" s="146" t="s">
        <v>161</v>
      </c>
      <c r="AY211" s="14" t="s">
        <v>155</v>
      </c>
      <c r="BE211" s="147">
        <f t="shared" si="24"/>
        <v>0</v>
      </c>
      <c r="BF211" s="147">
        <f t="shared" si="25"/>
        <v>0</v>
      </c>
      <c r="BG211" s="147">
        <f t="shared" si="26"/>
        <v>0</v>
      </c>
      <c r="BH211" s="147">
        <f t="shared" si="27"/>
        <v>0</v>
      </c>
      <c r="BI211" s="147">
        <f t="shared" si="28"/>
        <v>0</v>
      </c>
      <c r="BJ211" s="14" t="s">
        <v>161</v>
      </c>
      <c r="BK211" s="148">
        <f t="shared" si="29"/>
        <v>0</v>
      </c>
      <c r="BL211" s="14" t="s">
        <v>243</v>
      </c>
      <c r="BM211" s="146" t="s">
        <v>432</v>
      </c>
    </row>
    <row r="212" spans="1:65" s="2" customFormat="1" ht="14.5" customHeight="1">
      <c r="A212" s="29"/>
      <c r="B212" s="134"/>
      <c r="C212" s="149" t="s">
        <v>288</v>
      </c>
      <c r="D212" s="149" t="s">
        <v>239</v>
      </c>
      <c r="E212" s="150" t="s">
        <v>862</v>
      </c>
      <c r="F212" s="151" t="s">
        <v>863</v>
      </c>
      <c r="G212" s="152" t="s">
        <v>317</v>
      </c>
      <c r="H212" s="153">
        <v>50</v>
      </c>
      <c r="I212" s="154"/>
      <c r="J212" s="153">
        <f t="shared" si="20"/>
        <v>0</v>
      </c>
      <c r="K212" s="155"/>
      <c r="L212" s="156"/>
      <c r="M212" s="157" t="s">
        <v>1</v>
      </c>
      <c r="N212" s="158" t="s">
        <v>41</v>
      </c>
      <c r="O212" s="55"/>
      <c r="P212" s="144">
        <f t="shared" si="21"/>
        <v>0</v>
      </c>
      <c r="Q212" s="144">
        <v>0</v>
      </c>
      <c r="R212" s="144">
        <f t="shared" si="22"/>
        <v>0</v>
      </c>
      <c r="S212" s="144">
        <v>0</v>
      </c>
      <c r="T212" s="144">
        <f t="shared" si="23"/>
        <v>0</v>
      </c>
      <c r="U212" s="145" t="s">
        <v>1</v>
      </c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46" t="s">
        <v>643</v>
      </c>
      <c r="AT212" s="146" t="s">
        <v>239</v>
      </c>
      <c r="AU212" s="146" t="s">
        <v>161</v>
      </c>
      <c r="AY212" s="14" t="s">
        <v>155</v>
      </c>
      <c r="BE212" s="147">
        <f t="shared" si="24"/>
        <v>0</v>
      </c>
      <c r="BF212" s="147">
        <f t="shared" si="25"/>
        <v>0</v>
      </c>
      <c r="BG212" s="147">
        <f t="shared" si="26"/>
        <v>0</v>
      </c>
      <c r="BH212" s="147">
        <f t="shared" si="27"/>
        <v>0</v>
      </c>
      <c r="BI212" s="147">
        <f t="shared" si="28"/>
        <v>0</v>
      </c>
      <c r="BJ212" s="14" t="s">
        <v>161</v>
      </c>
      <c r="BK212" s="148">
        <f t="shared" si="29"/>
        <v>0</v>
      </c>
      <c r="BL212" s="14" t="s">
        <v>243</v>
      </c>
      <c r="BM212" s="146" t="s">
        <v>438</v>
      </c>
    </row>
    <row r="213" spans="1:65" s="11" customFormat="1" ht="22.95" customHeight="1">
      <c r="B213" s="123"/>
      <c r="D213" s="124" t="s">
        <v>74</v>
      </c>
      <c r="E213" s="168" t="s">
        <v>864</v>
      </c>
      <c r="F213" s="168" t="s">
        <v>865</v>
      </c>
      <c r="I213" s="126"/>
      <c r="J213" s="169">
        <f>BK213</f>
        <v>0</v>
      </c>
      <c r="L213" s="123"/>
      <c r="M213" s="128"/>
      <c r="N213" s="129"/>
      <c r="O213" s="129"/>
      <c r="P213" s="130">
        <f>SUM(P214:P223)</f>
        <v>0</v>
      </c>
      <c r="Q213" s="129"/>
      <c r="R213" s="130">
        <f>SUM(R214:R223)</f>
        <v>0</v>
      </c>
      <c r="S213" s="129"/>
      <c r="T213" s="130">
        <f>SUM(T214:T223)</f>
        <v>0</v>
      </c>
      <c r="U213" s="131"/>
      <c r="AR213" s="124" t="s">
        <v>164</v>
      </c>
      <c r="AT213" s="132" t="s">
        <v>74</v>
      </c>
      <c r="AU213" s="132" t="s">
        <v>83</v>
      </c>
      <c r="AY213" s="124" t="s">
        <v>155</v>
      </c>
      <c r="BK213" s="133">
        <f>SUM(BK214:BK223)</f>
        <v>0</v>
      </c>
    </row>
    <row r="214" spans="1:65" s="2" customFormat="1" ht="24.25" customHeight="1">
      <c r="A214" s="29"/>
      <c r="B214" s="134"/>
      <c r="C214" s="135" t="s">
        <v>866</v>
      </c>
      <c r="D214" s="135" t="s">
        <v>156</v>
      </c>
      <c r="E214" s="136" t="s">
        <v>867</v>
      </c>
      <c r="F214" s="137" t="s">
        <v>868</v>
      </c>
      <c r="G214" s="138" t="s">
        <v>205</v>
      </c>
      <c r="H214" s="139">
        <v>4</v>
      </c>
      <c r="I214" s="140"/>
      <c r="J214" s="139">
        <f t="shared" ref="J214:J223" si="30">ROUND(I214*H214,3)</f>
        <v>0</v>
      </c>
      <c r="K214" s="141"/>
      <c r="L214" s="30"/>
      <c r="M214" s="142" t="s">
        <v>1</v>
      </c>
      <c r="N214" s="143" t="s">
        <v>41</v>
      </c>
      <c r="O214" s="55"/>
      <c r="P214" s="144">
        <f t="shared" ref="P214:P223" si="31">O214*H214</f>
        <v>0</v>
      </c>
      <c r="Q214" s="144">
        <v>0</v>
      </c>
      <c r="R214" s="144">
        <f t="shared" ref="R214:R223" si="32">Q214*H214</f>
        <v>0</v>
      </c>
      <c r="S214" s="144">
        <v>0</v>
      </c>
      <c r="T214" s="144">
        <f t="shared" ref="T214:T223" si="33">S214*H214</f>
        <v>0</v>
      </c>
      <c r="U214" s="145" t="s">
        <v>1</v>
      </c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46" t="s">
        <v>243</v>
      </c>
      <c r="AT214" s="146" t="s">
        <v>156</v>
      </c>
      <c r="AU214" s="146" t="s">
        <v>161</v>
      </c>
      <c r="AY214" s="14" t="s">
        <v>155</v>
      </c>
      <c r="BE214" s="147">
        <f t="shared" ref="BE214:BE223" si="34">IF(N214="základná",J214,0)</f>
        <v>0</v>
      </c>
      <c r="BF214" s="147">
        <f t="shared" ref="BF214:BF223" si="35">IF(N214="znížená",J214,0)</f>
        <v>0</v>
      </c>
      <c r="BG214" s="147">
        <f t="shared" ref="BG214:BG223" si="36">IF(N214="zákl. prenesená",J214,0)</f>
        <v>0</v>
      </c>
      <c r="BH214" s="147">
        <f t="shared" ref="BH214:BH223" si="37">IF(N214="zníž. prenesená",J214,0)</f>
        <v>0</v>
      </c>
      <c r="BI214" s="147">
        <f t="shared" ref="BI214:BI223" si="38">IF(N214="nulová",J214,0)</f>
        <v>0</v>
      </c>
      <c r="BJ214" s="14" t="s">
        <v>161</v>
      </c>
      <c r="BK214" s="148">
        <f t="shared" ref="BK214:BK223" si="39">ROUND(I214*H214,3)</f>
        <v>0</v>
      </c>
      <c r="BL214" s="14" t="s">
        <v>243</v>
      </c>
      <c r="BM214" s="146" t="s">
        <v>869</v>
      </c>
    </row>
    <row r="215" spans="1:65" s="2" customFormat="1" ht="14.5" customHeight="1">
      <c r="A215" s="29"/>
      <c r="B215" s="134"/>
      <c r="C215" s="149" t="s">
        <v>753</v>
      </c>
      <c r="D215" s="149" t="s">
        <v>239</v>
      </c>
      <c r="E215" s="150" t="s">
        <v>870</v>
      </c>
      <c r="F215" s="151" t="s">
        <v>871</v>
      </c>
      <c r="G215" s="152" t="s">
        <v>222</v>
      </c>
      <c r="H215" s="153">
        <v>4</v>
      </c>
      <c r="I215" s="154"/>
      <c r="J215" s="153">
        <f t="shared" si="30"/>
        <v>0</v>
      </c>
      <c r="K215" s="155"/>
      <c r="L215" s="156"/>
      <c r="M215" s="157" t="s">
        <v>1</v>
      </c>
      <c r="N215" s="158" t="s">
        <v>41</v>
      </c>
      <c r="O215" s="55"/>
      <c r="P215" s="144">
        <f t="shared" si="31"/>
        <v>0</v>
      </c>
      <c r="Q215" s="144">
        <v>0</v>
      </c>
      <c r="R215" s="144">
        <f t="shared" si="32"/>
        <v>0</v>
      </c>
      <c r="S215" s="144">
        <v>0</v>
      </c>
      <c r="T215" s="144">
        <f t="shared" si="33"/>
        <v>0</v>
      </c>
      <c r="U215" s="145" t="s">
        <v>1</v>
      </c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46" t="s">
        <v>643</v>
      </c>
      <c r="AT215" s="146" t="s">
        <v>239</v>
      </c>
      <c r="AU215" s="146" t="s">
        <v>161</v>
      </c>
      <c r="AY215" s="14" t="s">
        <v>155</v>
      </c>
      <c r="BE215" s="147">
        <f t="shared" si="34"/>
        <v>0</v>
      </c>
      <c r="BF215" s="147">
        <f t="shared" si="35"/>
        <v>0</v>
      </c>
      <c r="BG215" s="147">
        <f t="shared" si="36"/>
        <v>0</v>
      </c>
      <c r="BH215" s="147">
        <f t="shared" si="37"/>
        <v>0</v>
      </c>
      <c r="BI215" s="147">
        <f t="shared" si="38"/>
        <v>0</v>
      </c>
      <c r="BJ215" s="14" t="s">
        <v>161</v>
      </c>
      <c r="BK215" s="148">
        <f t="shared" si="39"/>
        <v>0</v>
      </c>
      <c r="BL215" s="14" t="s">
        <v>243</v>
      </c>
      <c r="BM215" s="146" t="s">
        <v>441</v>
      </c>
    </row>
    <row r="216" spans="1:65" s="2" customFormat="1" ht="14.5" customHeight="1">
      <c r="A216" s="29"/>
      <c r="B216" s="134"/>
      <c r="C216" s="135" t="s">
        <v>291</v>
      </c>
      <c r="D216" s="135" t="s">
        <v>156</v>
      </c>
      <c r="E216" s="136" t="s">
        <v>872</v>
      </c>
      <c r="F216" s="137" t="s">
        <v>873</v>
      </c>
      <c r="G216" s="138" t="s">
        <v>205</v>
      </c>
      <c r="H216" s="139">
        <v>10</v>
      </c>
      <c r="I216" s="140"/>
      <c r="J216" s="139">
        <f t="shared" si="30"/>
        <v>0</v>
      </c>
      <c r="K216" s="141"/>
      <c r="L216" s="30"/>
      <c r="M216" s="142" t="s">
        <v>1</v>
      </c>
      <c r="N216" s="143" t="s">
        <v>41</v>
      </c>
      <c r="O216" s="55"/>
      <c r="P216" s="144">
        <f t="shared" si="31"/>
        <v>0</v>
      </c>
      <c r="Q216" s="144">
        <v>0</v>
      </c>
      <c r="R216" s="144">
        <f t="shared" si="32"/>
        <v>0</v>
      </c>
      <c r="S216" s="144">
        <v>0</v>
      </c>
      <c r="T216" s="144">
        <f t="shared" si="33"/>
        <v>0</v>
      </c>
      <c r="U216" s="145" t="s">
        <v>1</v>
      </c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46" t="s">
        <v>243</v>
      </c>
      <c r="AT216" s="146" t="s">
        <v>156</v>
      </c>
      <c r="AU216" s="146" t="s">
        <v>161</v>
      </c>
      <c r="AY216" s="14" t="s">
        <v>155</v>
      </c>
      <c r="BE216" s="147">
        <f t="shared" si="34"/>
        <v>0</v>
      </c>
      <c r="BF216" s="147">
        <f t="shared" si="35"/>
        <v>0</v>
      </c>
      <c r="BG216" s="147">
        <f t="shared" si="36"/>
        <v>0</v>
      </c>
      <c r="BH216" s="147">
        <f t="shared" si="37"/>
        <v>0</v>
      </c>
      <c r="BI216" s="147">
        <f t="shared" si="38"/>
        <v>0</v>
      </c>
      <c r="BJ216" s="14" t="s">
        <v>161</v>
      </c>
      <c r="BK216" s="148">
        <f t="shared" si="39"/>
        <v>0</v>
      </c>
      <c r="BL216" s="14" t="s">
        <v>243</v>
      </c>
      <c r="BM216" s="146" t="s">
        <v>874</v>
      </c>
    </row>
    <row r="217" spans="1:65" s="2" customFormat="1" ht="24.25" customHeight="1">
      <c r="A217" s="29"/>
      <c r="B217" s="134"/>
      <c r="C217" s="149" t="s">
        <v>294</v>
      </c>
      <c r="D217" s="149" t="s">
        <v>239</v>
      </c>
      <c r="E217" s="150" t="s">
        <v>875</v>
      </c>
      <c r="F217" s="151" t="s">
        <v>876</v>
      </c>
      <c r="G217" s="152" t="s">
        <v>205</v>
      </c>
      <c r="H217" s="153">
        <v>10</v>
      </c>
      <c r="I217" s="154"/>
      <c r="J217" s="153">
        <f t="shared" si="30"/>
        <v>0</v>
      </c>
      <c r="K217" s="155"/>
      <c r="L217" s="156"/>
      <c r="M217" s="157" t="s">
        <v>1</v>
      </c>
      <c r="N217" s="158" t="s">
        <v>41</v>
      </c>
      <c r="O217" s="55"/>
      <c r="P217" s="144">
        <f t="shared" si="31"/>
        <v>0</v>
      </c>
      <c r="Q217" s="144">
        <v>0</v>
      </c>
      <c r="R217" s="144">
        <f t="shared" si="32"/>
        <v>0</v>
      </c>
      <c r="S217" s="144">
        <v>0</v>
      </c>
      <c r="T217" s="144">
        <f t="shared" si="33"/>
        <v>0</v>
      </c>
      <c r="U217" s="145" t="s">
        <v>1</v>
      </c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46" t="s">
        <v>643</v>
      </c>
      <c r="AT217" s="146" t="s">
        <v>239</v>
      </c>
      <c r="AU217" s="146" t="s">
        <v>161</v>
      </c>
      <c r="AY217" s="14" t="s">
        <v>155</v>
      </c>
      <c r="BE217" s="147">
        <f t="shared" si="34"/>
        <v>0</v>
      </c>
      <c r="BF217" s="147">
        <f t="shared" si="35"/>
        <v>0</v>
      </c>
      <c r="BG217" s="147">
        <f t="shared" si="36"/>
        <v>0</v>
      </c>
      <c r="BH217" s="147">
        <f t="shared" si="37"/>
        <v>0</v>
      </c>
      <c r="BI217" s="147">
        <f t="shared" si="38"/>
        <v>0</v>
      </c>
      <c r="BJ217" s="14" t="s">
        <v>161</v>
      </c>
      <c r="BK217" s="148">
        <f t="shared" si="39"/>
        <v>0</v>
      </c>
      <c r="BL217" s="14" t="s">
        <v>243</v>
      </c>
      <c r="BM217" s="146" t="s">
        <v>449</v>
      </c>
    </row>
    <row r="218" spans="1:65" s="2" customFormat="1" ht="14.5" customHeight="1">
      <c r="A218" s="29"/>
      <c r="B218" s="134"/>
      <c r="C218" s="135" t="s">
        <v>877</v>
      </c>
      <c r="D218" s="135" t="s">
        <v>156</v>
      </c>
      <c r="E218" s="136" t="s">
        <v>878</v>
      </c>
      <c r="F218" s="137" t="s">
        <v>879</v>
      </c>
      <c r="G218" s="138" t="s">
        <v>317</v>
      </c>
      <c r="H218" s="139">
        <v>360</v>
      </c>
      <c r="I218" s="140"/>
      <c r="J218" s="139">
        <f t="shared" si="30"/>
        <v>0</v>
      </c>
      <c r="K218" s="141"/>
      <c r="L218" s="30"/>
      <c r="M218" s="142" t="s">
        <v>1</v>
      </c>
      <c r="N218" s="143" t="s">
        <v>41</v>
      </c>
      <c r="O218" s="55"/>
      <c r="P218" s="144">
        <f t="shared" si="31"/>
        <v>0</v>
      </c>
      <c r="Q218" s="144">
        <v>0</v>
      </c>
      <c r="R218" s="144">
        <f t="shared" si="32"/>
        <v>0</v>
      </c>
      <c r="S218" s="144">
        <v>0</v>
      </c>
      <c r="T218" s="144">
        <f t="shared" si="33"/>
        <v>0</v>
      </c>
      <c r="U218" s="145" t="s">
        <v>1</v>
      </c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46" t="s">
        <v>243</v>
      </c>
      <c r="AT218" s="146" t="s">
        <v>156</v>
      </c>
      <c r="AU218" s="146" t="s">
        <v>161</v>
      </c>
      <c r="AY218" s="14" t="s">
        <v>155</v>
      </c>
      <c r="BE218" s="147">
        <f t="shared" si="34"/>
        <v>0</v>
      </c>
      <c r="BF218" s="147">
        <f t="shared" si="35"/>
        <v>0</v>
      </c>
      <c r="BG218" s="147">
        <f t="shared" si="36"/>
        <v>0</v>
      </c>
      <c r="BH218" s="147">
        <f t="shared" si="37"/>
        <v>0</v>
      </c>
      <c r="BI218" s="147">
        <f t="shared" si="38"/>
        <v>0</v>
      </c>
      <c r="BJ218" s="14" t="s">
        <v>161</v>
      </c>
      <c r="BK218" s="148">
        <f t="shared" si="39"/>
        <v>0</v>
      </c>
      <c r="BL218" s="14" t="s">
        <v>243</v>
      </c>
      <c r="BM218" s="146" t="s">
        <v>457</v>
      </c>
    </row>
    <row r="219" spans="1:65" s="2" customFormat="1" ht="24.25" customHeight="1">
      <c r="A219" s="29"/>
      <c r="B219" s="134"/>
      <c r="C219" s="149" t="s">
        <v>759</v>
      </c>
      <c r="D219" s="149" t="s">
        <v>239</v>
      </c>
      <c r="E219" s="150" t="s">
        <v>880</v>
      </c>
      <c r="F219" s="151" t="s">
        <v>881</v>
      </c>
      <c r="G219" s="152" t="s">
        <v>317</v>
      </c>
      <c r="H219" s="153">
        <v>360</v>
      </c>
      <c r="I219" s="154"/>
      <c r="J219" s="153">
        <f t="shared" si="30"/>
        <v>0</v>
      </c>
      <c r="K219" s="155"/>
      <c r="L219" s="156"/>
      <c r="M219" s="157" t="s">
        <v>1</v>
      </c>
      <c r="N219" s="158" t="s">
        <v>41</v>
      </c>
      <c r="O219" s="55"/>
      <c r="P219" s="144">
        <f t="shared" si="31"/>
        <v>0</v>
      </c>
      <c r="Q219" s="144">
        <v>0</v>
      </c>
      <c r="R219" s="144">
        <f t="shared" si="32"/>
        <v>0</v>
      </c>
      <c r="S219" s="144">
        <v>0</v>
      </c>
      <c r="T219" s="144">
        <f t="shared" si="33"/>
        <v>0</v>
      </c>
      <c r="U219" s="145" t="s">
        <v>1</v>
      </c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46" t="s">
        <v>643</v>
      </c>
      <c r="AT219" s="146" t="s">
        <v>239</v>
      </c>
      <c r="AU219" s="146" t="s">
        <v>161</v>
      </c>
      <c r="AY219" s="14" t="s">
        <v>155</v>
      </c>
      <c r="BE219" s="147">
        <f t="shared" si="34"/>
        <v>0</v>
      </c>
      <c r="BF219" s="147">
        <f t="shared" si="35"/>
        <v>0</v>
      </c>
      <c r="BG219" s="147">
        <f t="shared" si="36"/>
        <v>0</v>
      </c>
      <c r="BH219" s="147">
        <f t="shared" si="37"/>
        <v>0</v>
      </c>
      <c r="BI219" s="147">
        <f t="shared" si="38"/>
        <v>0</v>
      </c>
      <c r="BJ219" s="14" t="s">
        <v>161</v>
      </c>
      <c r="BK219" s="148">
        <f t="shared" si="39"/>
        <v>0</v>
      </c>
      <c r="BL219" s="14" t="s">
        <v>243</v>
      </c>
      <c r="BM219" s="146" t="s">
        <v>882</v>
      </c>
    </row>
    <row r="220" spans="1:65" s="2" customFormat="1" ht="24.25" customHeight="1">
      <c r="A220" s="29"/>
      <c r="B220" s="134"/>
      <c r="C220" s="135" t="s">
        <v>297</v>
      </c>
      <c r="D220" s="135" t="s">
        <v>156</v>
      </c>
      <c r="E220" s="136" t="s">
        <v>883</v>
      </c>
      <c r="F220" s="137" t="s">
        <v>884</v>
      </c>
      <c r="G220" s="138" t="s">
        <v>205</v>
      </c>
      <c r="H220" s="139">
        <v>3</v>
      </c>
      <c r="I220" s="140"/>
      <c r="J220" s="139">
        <f t="shared" si="30"/>
        <v>0</v>
      </c>
      <c r="K220" s="141"/>
      <c r="L220" s="30"/>
      <c r="M220" s="142" t="s">
        <v>1</v>
      </c>
      <c r="N220" s="143" t="s">
        <v>41</v>
      </c>
      <c r="O220" s="55"/>
      <c r="P220" s="144">
        <f t="shared" si="31"/>
        <v>0</v>
      </c>
      <c r="Q220" s="144">
        <v>0</v>
      </c>
      <c r="R220" s="144">
        <f t="shared" si="32"/>
        <v>0</v>
      </c>
      <c r="S220" s="144">
        <v>0</v>
      </c>
      <c r="T220" s="144">
        <f t="shared" si="33"/>
        <v>0</v>
      </c>
      <c r="U220" s="145" t="s">
        <v>1</v>
      </c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46" t="s">
        <v>243</v>
      </c>
      <c r="AT220" s="146" t="s">
        <v>156</v>
      </c>
      <c r="AU220" s="146" t="s">
        <v>161</v>
      </c>
      <c r="AY220" s="14" t="s">
        <v>155</v>
      </c>
      <c r="BE220" s="147">
        <f t="shared" si="34"/>
        <v>0</v>
      </c>
      <c r="BF220" s="147">
        <f t="shared" si="35"/>
        <v>0</v>
      </c>
      <c r="BG220" s="147">
        <f t="shared" si="36"/>
        <v>0</v>
      </c>
      <c r="BH220" s="147">
        <f t="shared" si="37"/>
        <v>0</v>
      </c>
      <c r="BI220" s="147">
        <f t="shared" si="38"/>
        <v>0</v>
      </c>
      <c r="BJ220" s="14" t="s">
        <v>161</v>
      </c>
      <c r="BK220" s="148">
        <f t="shared" si="39"/>
        <v>0</v>
      </c>
      <c r="BL220" s="14" t="s">
        <v>243</v>
      </c>
      <c r="BM220" s="146" t="s">
        <v>463</v>
      </c>
    </row>
    <row r="221" spans="1:65" s="2" customFormat="1" ht="24.25" customHeight="1">
      <c r="A221" s="29"/>
      <c r="B221" s="134"/>
      <c r="C221" s="149" t="s">
        <v>300</v>
      </c>
      <c r="D221" s="149" t="s">
        <v>239</v>
      </c>
      <c r="E221" s="150" t="s">
        <v>885</v>
      </c>
      <c r="F221" s="151" t="s">
        <v>886</v>
      </c>
      <c r="G221" s="152" t="s">
        <v>205</v>
      </c>
      <c r="H221" s="153">
        <v>3</v>
      </c>
      <c r="I221" s="154"/>
      <c r="J221" s="153">
        <f t="shared" si="30"/>
        <v>0</v>
      </c>
      <c r="K221" s="155"/>
      <c r="L221" s="156"/>
      <c r="M221" s="157" t="s">
        <v>1</v>
      </c>
      <c r="N221" s="158" t="s">
        <v>41</v>
      </c>
      <c r="O221" s="55"/>
      <c r="P221" s="144">
        <f t="shared" si="31"/>
        <v>0</v>
      </c>
      <c r="Q221" s="144">
        <v>0</v>
      </c>
      <c r="R221" s="144">
        <f t="shared" si="32"/>
        <v>0</v>
      </c>
      <c r="S221" s="144">
        <v>0</v>
      </c>
      <c r="T221" s="144">
        <f t="shared" si="33"/>
        <v>0</v>
      </c>
      <c r="U221" s="145" t="s">
        <v>1</v>
      </c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46" t="s">
        <v>643</v>
      </c>
      <c r="AT221" s="146" t="s">
        <v>239</v>
      </c>
      <c r="AU221" s="146" t="s">
        <v>161</v>
      </c>
      <c r="AY221" s="14" t="s">
        <v>155</v>
      </c>
      <c r="BE221" s="147">
        <f t="shared" si="34"/>
        <v>0</v>
      </c>
      <c r="BF221" s="147">
        <f t="shared" si="35"/>
        <v>0</v>
      </c>
      <c r="BG221" s="147">
        <f t="shared" si="36"/>
        <v>0</v>
      </c>
      <c r="BH221" s="147">
        <f t="shared" si="37"/>
        <v>0</v>
      </c>
      <c r="BI221" s="147">
        <f t="shared" si="38"/>
        <v>0</v>
      </c>
      <c r="BJ221" s="14" t="s">
        <v>161</v>
      </c>
      <c r="BK221" s="148">
        <f t="shared" si="39"/>
        <v>0</v>
      </c>
      <c r="BL221" s="14" t="s">
        <v>243</v>
      </c>
      <c r="BM221" s="146" t="s">
        <v>887</v>
      </c>
    </row>
    <row r="222" spans="1:65" s="2" customFormat="1" ht="14.5" customHeight="1">
      <c r="A222" s="29"/>
      <c r="B222" s="134"/>
      <c r="C222" s="135" t="s">
        <v>888</v>
      </c>
      <c r="D222" s="135" t="s">
        <v>156</v>
      </c>
      <c r="E222" s="136" t="s">
        <v>889</v>
      </c>
      <c r="F222" s="137" t="s">
        <v>890</v>
      </c>
      <c r="G222" s="138" t="s">
        <v>205</v>
      </c>
      <c r="H222" s="139">
        <v>10</v>
      </c>
      <c r="I222" s="140"/>
      <c r="J222" s="139">
        <f t="shared" si="30"/>
        <v>0</v>
      </c>
      <c r="K222" s="141"/>
      <c r="L222" s="30"/>
      <c r="M222" s="142" t="s">
        <v>1</v>
      </c>
      <c r="N222" s="143" t="s">
        <v>41</v>
      </c>
      <c r="O222" s="55"/>
      <c r="P222" s="144">
        <f t="shared" si="31"/>
        <v>0</v>
      </c>
      <c r="Q222" s="144">
        <v>0</v>
      </c>
      <c r="R222" s="144">
        <f t="shared" si="32"/>
        <v>0</v>
      </c>
      <c r="S222" s="144">
        <v>0</v>
      </c>
      <c r="T222" s="144">
        <f t="shared" si="33"/>
        <v>0</v>
      </c>
      <c r="U222" s="145" t="s">
        <v>1</v>
      </c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46" t="s">
        <v>243</v>
      </c>
      <c r="AT222" s="146" t="s">
        <v>156</v>
      </c>
      <c r="AU222" s="146" t="s">
        <v>161</v>
      </c>
      <c r="AY222" s="14" t="s">
        <v>155</v>
      </c>
      <c r="BE222" s="147">
        <f t="shared" si="34"/>
        <v>0</v>
      </c>
      <c r="BF222" s="147">
        <f t="shared" si="35"/>
        <v>0</v>
      </c>
      <c r="BG222" s="147">
        <f t="shared" si="36"/>
        <v>0</v>
      </c>
      <c r="BH222" s="147">
        <f t="shared" si="37"/>
        <v>0</v>
      </c>
      <c r="BI222" s="147">
        <f t="shared" si="38"/>
        <v>0</v>
      </c>
      <c r="BJ222" s="14" t="s">
        <v>161</v>
      </c>
      <c r="BK222" s="148">
        <f t="shared" si="39"/>
        <v>0</v>
      </c>
      <c r="BL222" s="14" t="s">
        <v>243</v>
      </c>
      <c r="BM222" s="146" t="s">
        <v>891</v>
      </c>
    </row>
    <row r="223" spans="1:65" s="2" customFormat="1" ht="24.25" customHeight="1">
      <c r="A223" s="29"/>
      <c r="B223" s="134"/>
      <c r="C223" s="149" t="s">
        <v>305</v>
      </c>
      <c r="D223" s="149" t="s">
        <v>239</v>
      </c>
      <c r="E223" s="150" t="s">
        <v>892</v>
      </c>
      <c r="F223" s="151" t="s">
        <v>893</v>
      </c>
      <c r="G223" s="152" t="s">
        <v>205</v>
      </c>
      <c r="H223" s="153">
        <v>10</v>
      </c>
      <c r="I223" s="154"/>
      <c r="J223" s="153">
        <f t="shared" si="30"/>
        <v>0</v>
      </c>
      <c r="K223" s="155"/>
      <c r="L223" s="156"/>
      <c r="M223" s="157" t="s">
        <v>1</v>
      </c>
      <c r="N223" s="158" t="s">
        <v>41</v>
      </c>
      <c r="O223" s="55"/>
      <c r="P223" s="144">
        <f t="shared" si="31"/>
        <v>0</v>
      </c>
      <c r="Q223" s="144">
        <v>0</v>
      </c>
      <c r="R223" s="144">
        <f t="shared" si="32"/>
        <v>0</v>
      </c>
      <c r="S223" s="144">
        <v>0</v>
      </c>
      <c r="T223" s="144">
        <f t="shared" si="33"/>
        <v>0</v>
      </c>
      <c r="U223" s="145" t="s">
        <v>1</v>
      </c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46" t="s">
        <v>643</v>
      </c>
      <c r="AT223" s="146" t="s">
        <v>239</v>
      </c>
      <c r="AU223" s="146" t="s">
        <v>161</v>
      </c>
      <c r="AY223" s="14" t="s">
        <v>155</v>
      </c>
      <c r="BE223" s="147">
        <f t="shared" si="34"/>
        <v>0</v>
      </c>
      <c r="BF223" s="147">
        <f t="shared" si="35"/>
        <v>0</v>
      </c>
      <c r="BG223" s="147">
        <f t="shared" si="36"/>
        <v>0</v>
      </c>
      <c r="BH223" s="147">
        <f t="shared" si="37"/>
        <v>0</v>
      </c>
      <c r="BI223" s="147">
        <f t="shared" si="38"/>
        <v>0</v>
      </c>
      <c r="BJ223" s="14" t="s">
        <v>161</v>
      </c>
      <c r="BK223" s="148">
        <f t="shared" si="39"/>
        <v>0</v>
      </c>
      <c r="BL223" s="14" t="s">
        <v>243</v>
      </c>
      <c r="BM223" s="146" t="s">
        <v>472</v>
      </c>
    </row>
    <row r="224" spans="1:65" s="11" customFormat="1" ht="25.95" customHeight="1">
      <c r="B224" s="123"/>
      <c r="D224" s="124" t="s">
        <v>74</v>
      </c>
      <c r="E224" s="125" t="s">
        <v>894</v>
      </c>
      <c r="F224" s="125" t="s">
        <v>895</v>
      </c>
      <c r="I224" s="126"/>
      <c r="J224" s="127">
        <f>BK224</f>
        <v>0</v>
      </c>
      <c r="L224" s="123"/>
      <c r="M224" s="128"/>
      <c r="N224" s="129"/>
      <c r="O224" s="129"/>
      <c r="P224" s="130">
        <f>P225</f>
        <v>0</v>
      </c>
      <c r="Q224" s="129"/>
      <c r="R224" s="130">
        <f>R225</f>
        <v>0</v>
      </c>
      <c r="S224" s="129"/>
      <c r="T224" s="130">
        <f>T225</f>
        <v>0</v>
      </c>
      <c r="U224" s="131"/>
      <c r="AR224" s="124" t="s">
        <v>634</v>
      </c>
      <c r="AT224" s="132" t="s">
        <v>74</v>
      </c>
      <c r="AU224" s="132" t="s">
        <v>75</v>
      </c>
      <c r="AY224" s="124" t="s">
        <v>155</v>
      </c>
      <c r="BK224" s="133">
        <f>BK225</f>
        <v>0</v>
      </c>
    </row>
    <row r="225" spans="1:65" s="2" customFormat="1" ht="14.5" customHeight="1">
      <c r="A225" s="29"/>
      <c r="B225" s="134"/>
      <c r="C225" s="135" t="s">
        <v>770</v>
      </c>
      <c r="D225" s="135" t="s">
        <v>156</v>
      </c>
      <c r="E225" s="136" t="s">
        <v>896</v>
      </c>
      <c r="F225" s="137" t="s">
        <v>897</v>
      </c>
      <c r="G225" s="138" t="s">
        <v>222</v>
      </c>
      <c r="H225" s="139">
        <v>1</v>
      </c>
      <c r="I225" s="140"/>
      <c r="J225" s="139">
        <f>ROUND(I225*H225,3)</f>
        <v>0</v>
      </c>
      <c r="K225" s="141"/>
      <c r="L225" s="30"/>
      <c r="M225" s="159" t="s">
        <v>1</v>
      </c>
      <c r="N225" s="160" t="s">
        <v>41</v>
      </c>
      <c r="O225" s="161"/>
      <c r="P225" s="162">
        <f>O225*H225</f>
        <v>0</v>
      </c>
      <c r="Q225" s="162">
        <v>0</v>
      </c>
      <c r="R225" s="162">
        <f>Q225*H225</f>
        <v>0</v>
      </c>
      <c r="S225" s="162">
        <v>0</v>
      </c>
      <c r="T225" s="162">
        <f>S225*H225</f>
        <v>0</v>
      </c>
      <c r="U225" s="163" t="s">
        <v>1</v>
      </c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46" t="s">
        <v>160</v>
      </c>
      <c r="AT225" s="146" t="s">
        <v>156</v>
      </c>
      <c r="AU225" s="146" t="s">
        <v>83</v>
      </c>
      <c r="AY225" s="14" t="s">
        <v>155</v>
      </c>
      <c r="BE225" s="147">
        <f>IF(N225="základná",J225,0)</f>
        <v>0</v>
      </c>
      <c r="BF225" s="147">
        <f>IF(N225="znížená",J225,0)</f>
        <v>0</v>
      </c>
      <c r="BG225" s="147">
        <f>IF(N225="zákl. prenesená",J225,0)</f>
        <v>0</v>
      </c>
      <c r="BH225" s="147">
        <f>IF(N225="zníž. prenesená",J225,0)</f>
        <v>0</v>
      </c>
      <c r="BI225" s="147">
        <f>IF(N225="nulová",J225,0)</f>
        <v>0</v>
      </c>
      <c r="BJ225" s="14" t="s">
        <v>161</v>
      </c>
      <c r="BK225" s="148">
        <f>ROUND(I225*H225,3)</f>
        <v>0</v>
      </c>
      <c r="BL225" s="14" t="s">
        <v>160</v>
      </c>
      <c r="BM225" s="146" t="s">
        <v>898</v>
      </c>
    </row>
    <row r="226" spans="1:65" s="2" customFormat="1" ht="7" customHeight="1">
      <c r="A226" s="29"/>
      <c r="B226" s="44"/>
      <c r="C226" s="45"/>
      <c r="D226" s="45"/>
      <c r="E226" s="45"/>
      <c r="F226" s="45"/>
      <c r="G226" s="45"/>
      <c r="H226" s="45"/>
      <c r="I226" s="45"/>
      <c r="J226" s="45"/>
      <c r="K226" s="45"/>
      <c r="L226" s="30"/>
      <c r="M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</row>
  </sheetData>
  <autoFilter ref="C121:K225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15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90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5" customHeight="1">
      <c r="B4" s="17"/>
      <c r="D4" s="18" t="s">
        <v>112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10" t="str">
        <f>'Rekapitulácia stavby'!K6</f>
        <v>Novostavba bytového domu</v>
      </c>
      <c r="F7" s="211"/>
      <c r="G7" s="211"/>
      <c r="H7" s="211"/>
      <c r="L7" s="17"/>
    </row>
    <row r="8" spans="1:46" s="2" customFormat="1" ht="12" customHeight="1">
      <c r="A8" s="29"/>
      <c r="B8" s="30"/>
      <c r="C8" s="29"/>
      <c r="D8" s="24" t="s">
        <v>113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899</v>
      </c>
      <c r="F9" s="209"/>
      <c r="G9" s="209"/>
      <c r="H9" s="20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8. 4. 2021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19</v>
      </c>
      <c r="F15" s="29"/>
      <c r="G15" s="29"/>
      <c r="H15" s="29"/>
      <c r="I15" s="24" t="s">
        <v>24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2" t="str">
        <f>'Rekapitulácia stavby'!E14</f>
        <v>Vyplň údaj</v>
      </c>
      <c r="F18" s="199"/>
      <c r="G18" s="199"/>
      <c r="H18" s="199"/>
      <c r="I18" s="24" t="s">
        <v>24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">
        <v>28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33</v>
      </c>
      <c r="F24" s="29"/>
      <c r="G24" s="29"/>
      <c r="H24" s="29"/>
      <c r="I24" s="24" t="s">
        <v>24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03" t="s">
        <v>1</v>
      </c>
      <c r="F27" s="203"/>
      <c r="G27" s="203"/>
      <c r="H27" s="20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4" customHeight="1">
      <c r="A30" s="29"/>
      <c r="B30" s="30"/>
      <c r="C30" s="29"/>
      <c r="D30" s="94" t="s">
        <v>35</v>
      </c>
      <c r="E30" s="29"/>
      <c r="F30" s="29"/>
      <c r="G30" s="29"/>
      <c r="H30" s="29"/>
      <c r="I30" s="29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39</v>
      </c>
      <c r="E33" s="24" t="s">
        <v>40</v>
      </c>
      <c r="F33" s="96">
        <f>ROUND((SUM(BE124:BE214)),  2)</f>
        <v>0</v>
      </c>
      <c r="G33" s="29"/>
      <c r="H33" s="29"/>
      <c r="I33" s="97">
        <v>0.2</v>
      </c>
      <c r="J33" s="96">
        <f>ROUND(((SUM(BE124:BE214))*I33),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41</v>
      </c>
      <c r="F34" s="96">
        <f>ROUND((SUM(BF124:BF214)),  2)</f>
        <v>0</v>
      </c>
      <c r="G34" s="29"/>
      <c r="H34" s="29"/>
      <c r="I34" s="97">
        <v>0.2</v>
      </c>
      <c r="J34" s="96">
        <f>ROUND(((SUM(BF124:BF214))*I34),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42</v>
      </c>
      <c r="F35" s="96">
        <f>ROUND((SUM(BG124:BG214)),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43</v>
      </c>
      <c r="F36" s="96">
        <f>ROUND((SUM(BH124:BH214)),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44</v>
      </c>
      <c r="F37" s="96">
        <f>ROUND((SUM(BI124:BI214)),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4" customHeight="1">
      <c r="A39" s="29"/>
      <c r="B39" s="30"/>
      <c r="C39" s="98"/>
      <c r="D39" s="99" t="s">
        <v>45</v>
      </c>
      <c r="E39" s="57"/>
      <c r="F39" s="57"/>
      <c r="G39" s="100" t="s">
        <v>46</v>
      </c>
      <c r="H39" s="101" t="s">
        <v>47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29"/>
      <c r="B61" s="30"/>
      <c r="C61" s="29"/>
      <c r="D61" s="42" t="s">
        <v>50</v>
      </c>
      <c r="E61" s="32"/>
      <c r="F61" s="104" t="s">
        <v>51</v>
      </c>
      <c r="G61" s="42" t="s">
        <v>50</v>
      </c>
      <c r="H61" s="32"/>
      <c r="I61" s="32"/>
      <c r="J61" s="105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29"/>
      <c r="B76" s="30"/>
      <c r="C76" s="29"/>
      <c r="D76" s="42" t="s">
        <v>50</v>
      </c>
      <c r="E76" s="32"/>
      <c r="F76" s="104" t="s">
        <v>51</v>
      </c>
      <c r="G76" s="42" t="s">
        <v>50</v>
      </c>
      <c r="H76" s="32"/>
      <c r="I76" s="32"/>
      <c r="J76" s="105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hidden="1" customHeight="1">
      <c r="A82" s="29"/>
      <c r="B82" s="30"/>
      <c r="C82" s="18" t="s">
        <v>115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0" t="str">
        <f>E7</f>
        <v>Novostavba bytového domu</v>
      </c>
      <c r="F85" s="211"/>
      <c r="G85" s="211"/>
      <c r="H85" s="21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113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93" t="str">
        <f>E9</f>
        <v xml:space="preserve">03 - UK - Ústredné vykurovanie </v>
      </c>
      <c r="F87" s="209"/>
      <c r="G87" s="209"/>
      <c r="H87" s="20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>Obec Malá Čierna</v>
      </c>
      <c r="G89" s="29"/>
      <c r="H89" s="29"/>
      <c r="I89" s="24" t="s">
        <v>20</v>
      </c>
      <c r="J89" s="52" t="str">
        <f>IF(J12="","",J12)</f>
        <v>8. 4. 2021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5" hidden="1" customHeight="1">
      <c r="A91" s="29"/>
      <c r="B91" s="30"/>
      <c r="C91" s="24" t="s">
        <v>22</v>
      </c>
      <c r="D91" s="29"/>
      <c r="E91" s="29"/>
      <c r="F91" s="22" t="str">
        <f>E15</f>
        <v>Obec Malá Čierna</v>
      </c>
      <c r="G91" s="29"/>
      <c r="H91" s="29"/>
      <c r="I91" s="24" t="s">
        <v>27</v>
      </c>
      <c r="J91" s="27" t="str">
        <f>E21</f>
        <v>Project89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hidden="1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Ing. Eduard Luščoň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4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6" t="s">
        <v>116</v>
      </c>
      <c r="D94" s="98"/>
      <c r="E94" s="98"/>
      <c r="F94" s="98"/>
      <c r="G94" s="98"/>
      <c r="H94" s="98"/>
      <c r="I94" s="98"/>
      <c r="J94" s="107" t="s">
        <v>117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4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8" t="s">
        <v>118</v>
      </c>
      <c r="D96" s="29"/>
      <c r="E96" s="29"/>
      <c r="F96" s="29"/>
      <c r="G96" s="29"/>
      <c r="H96" s="29"/>
      <c r="I96" s="29"/>
      <c r="J96" s="68">
        <f>J124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119</v>
      </c>
    </row>
    <row r="97" spans="1:31" s="9" customFormat="1" ht="25" hidden="1" customHeight="1">
      <c r="B97" s="109"/>
      <c r="D97" s="110" t="s">
        <v>900</v>
      </c>
      <c r="E97" s="111"/>
      <c r="F97" s="111"/>
      <c r="G97" s="111"/>
      <c r="H97" s="111"/>
      <c r="I97" s="111"/>
      <c r="J97" s="112">
        <f>J125</f>
        <v>0</v>
      </c>
      <c r="L97" s="109"/>
    </row>
    <row r="98" spans="1:31" s="9" customFormat="1" ht="25" hidden="1" customHeight="1">
      <c r="B98" s="109"/>
      <c r="D98" s="110" t="s">
        <v>900</v>
      </c>
      <c r="E98" s="111"/>
      <c r="F98" s="111"/>
      <c r="G98" s="111"/>
      <c r="H98" s="111"/>
      <c r="I98" s="111"/>
      <c r="J98" s="112">
        <f>J132</f>
        <v>0</v>
      </c>
      <c r="L98" s="109"/>
    </row>
    <row r="99" spans="1:31" s="9" customFormat="1" ht="25" hidden="1" customHeight="1">
      <c r="B99" s="109"/>
      <c r="D99" s="110" t="s">
        <v>900</v>
      </c>
      <c r="E99" s="111"/>
      <c r="F99" s="111"/>
      <c r="G99" s="111"/>
      <c r="H99" s="111"/>
      <c r="I99" s="111"/>
      <c r="J99" s="112">
        <f>J154</f>
        <v>0</v>
      </c>
      <c r="L99" s="109"/>
    </row>
    <row r="100" spans="1:31" s="9" customFormat="1" ht="25" hidden="1" customHeight="1">
      <c r="B100" s="109"/>
      <c r="D100" s="110" t="s">
        <v>900</v>
      </c>
      <c r="E100" s="111"/>
      <c r="F100" s="111"/>
      <c r="G100" s="111"/>
      <c r="H100" s="111"/>
      <c r="I100" s="111"/>
      <c r="J100" s="112">
        <f>J156</f>
        <v>0</v>
      </c>
      <c r="L100" s="109"/>
    </row>
    <row r="101" spans="1:31" s="9" customFormat="1" ht="25" hidden="1" customHeight="1">
      <c r="B101" s="109"/>
      <c r="D101" s="110" t="s">
        <v>900</v>
      </c>
      <c r="E101" s="111"/>
      <c r="F101" s="111"/>
      <c r="G101" s="111"/>
      <c r="H101" s="111"/>
      <c r="I101" s="111"/>
      <c r="J101" s="112">
        <f>J161</f>
        <v>0</v>
      </c>
      <c r="L101" s="109"/>
    </row>
    <row r="102" spans="1:31" s="9" customFormat="1" ht="25" hidden="1" customHeight="1">
      <c r="B102" s="109"/>
      <c r="D102" s="110" t="s">
        <v>900</v>
      </c>
      <c r="E102" s="111"/>
      <c r="F102" s="111"/>
      <c r="G102" s="111"/>
      <c r="H102" s="111"/>
      <c r="I102" s="111"/>
      <c r="J102" s="112">
        <f>J170</f>
        <v>0</v>
      </c>
      <c r="L102" s="109"/>
    </row>
    <row r="103" spans="1:31" s="9" customFormat="1" ht="25" hidden="1" customHeight="1">
      <c r="B103" s="109"/>
      <c r="D103" s="110" t="s">
        <v>900</v>
      </c>
      <c r="E103" s="111"/>
      <c r="F103" s="111"/>
      <c r="G103" s="111"/>
      <c r="H103" s="111"/>
      <c r="I103" s="111"/>
      <c r="J103" s="112">
        <f>J177</f>
        <v>0</v>
      </c>
      <c r="L103" s="109"/>
    </row>
    <row r="104" spans="1:31" s="9" customFormat="1" ht="25" hidden="1" customHeight="1">
      <c r="B104" s="109"/>
      <c r="D104" s="110" t="s">
        <v>900</v>
      </c>
      <c r="E104" s="111"/>
      <c r="F104" s="111"/>
      <c r="G104" s="111"/>
      <c r="H104" s="111"/>
      <c r="I104" s="111"/>
      <c r="J104" s="112">
        <f>J200</f>
        <v>0</v>
      </c>
      <c r="L104" s="109"/>
    </row>
    <row r="105" spans="1:31" s="2" customFormat="1" ht="21.75" hidden="1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7" hidden="1" customHeight="1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hidden="1"/>
    <row r="108" spans="1:31" hidden="1"/>
    <row r="109" spans="1:31" hidden="1"/>
    <row r="110" spans="1:31" s="2" customFormat="1" ht="7" customHeight="1">
      <c r="A110" s="2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5" customHeight="1">
      <c r="A111" s="29"/>
      <c r="B111" s="30"/>
      <c r="C111" s="18" t="s">
        <v>141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7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10" t="str">
        <f>E7</f>
        <v>Novostavba bytového domu</v>
      </c>
      <c r="F114" s="211"/>
      <c r="G114" s="211"/>
      <c r="H114" s="211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113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93" t="str">
        <f>E9</f>
        <v xml:space="preserve">03 - UK - Ústredné vykurovanie </v>
      </c>
      <c r="F116" s="209"/>
      <c r="G116" s="209"/>
      <c r="H116" s="20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7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18</v>
      </c>
      <c r="D118" s="29"/>
      <c r="E118" s="29"/>
      <c r="F118" s="22" t="str">
        <f>F12</f>
        <v>Obec Malá Čierna</v>
      </c>
      <c r="G118" s="29"/>
      <c r="H118" s="29"/>
      <c r="I118" s="24" t="s">
        <v>20</v>
      </c>
      <c r="J118" s="52" t="str">
        <f>IF(J12="","",J12)</f>
        <v>8. 4. 2021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7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5" customHeight="1">
      <c r="A120" s="29"/>
      <c r="B120" s="30"/>
      <c r="C120" s="24" t="s">
        <v>22</v>
      </c>
      <c r="D120" s="29"/>
      <c r="E120" s="29"/>
      <c r="F120" s="22" t="str">
        <f>E15</f>
        <v>Obec Malá Čierna</v>
      </c>
      <c r="G120" s="29"/>
      <c r="H120" s="29"/>
      <c r="I120" s="24" t="s">
        <v>27</v>
      </c>
      <c r="J120" s="27" t="str">
        <f>E21</f>
        <v>Project89 s.r.o.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5" customHeight="1">
      <c r="A121" s="29"/>
      <c r="B121" s="30"/>
      <c r="C121" s="24" t="s">
        <v>25</v>
      </c>
      <c r="D121" s="29"/>
      <c r="E121" s="29"/>
      <c r="F121" s="22" t="str">
        <f>IF(E18="","",E18)</f>
        <v>Vyplň údaj</v>
      </c>
      <c r="G121" s="29"/>
      <c r="H121" s="29"/>
      <c r="I121" s="24" t="s">
        <v>32</v>
      </c>
      <c r="J121" s="27" t="str">
        <f>E24</f>
        <v>Ing. Eduard Luščoň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4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0" customFormat="1" ht="29.25" customHeight="1">
      <c r="A123" s="113"/>
      <c r="B123" s="114"/>
      <c r="C123" s="115" t="s">
        <v>142</v>
      </c>
      <c r="D123" s="116" t="s">
        <v>60</v>
      </c>
      <c r="E123" s="116" t="s">
        <v>56</v>
      </c>
      <c r="F123" s="116" t="s">
        <v>57</v>
      </c>
      <c r="G123" s="116" t="s">
        <v>143</v>
      </c>
      <c r="H123" s="116" t="s">
        <v>144</v>
      </c>
      <c r="I123" s="116" t="s">
        <v>145</v>
      </c>
      <c r="J123" s="117" t="s">
        <v>117</v>
      </c>
      <c r="K123" s="118" t="s">
        <v>146</v>
      </c>
      <c r="L123" s="119"/>
      <c r="M123" s="59" t="s">
        <v>1</v>
      </c>
      <c r="N123" s="60" t="s">
        <v>39</v>
      </c>
      <c r="O123" s="60" t="s">
        <v>147</v>
      </c>
      <c r="P123" s="60" t="s">
        <v>148</v>
      </c>
      <c r="Q123" s="60" t="s">
        <v>149</v>
      </c>
      <c r="R123" s="60" t="s">
        <v>150</v>
      </c>
      <c r="S123" s="60" t="s">
        <v>151</v>
      </c>
      <c r="T123" s="60" t="s">
        <v>152</v>
      </c>
      <c r="U123" s="61" t="s">
        <v>153</v>
      </c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</row>
    <row r="124" spans="1:65" s="2" customFormat="1" ht="22.95" customHeight="1">
      <c r="A124" s="29"/>
      <c r="B124" s="30"/>
      <c r="C124" s="66" t="s">
        <v>118</v>
      </c>
      <c r="D124" s="29"/>
      <c r="E124" s="29"/>
      <c r="F124" s="29"/>
      <c r="G124" s="29"/>
      <c r="H124" s="29"/>
      <c r="I124" s="29"/>
      <c r="J124" s="120">
        <f>BK124</f>
        <v>0</v>
      </c>
      <c r="K124" s="29"/>
      <c r="L124" s="30"/>
      <c r="M124" s="62"/>
      <c r="N124" s="53"/>
      <c r="O124" s="63"/>
      <c r="P124" s="121">
        <f>P125+P132+P154+P156+P161+P170+P177+P200</f>
        <v>0</v>
      </c>
      <c r="Q124" s="63"/>
      <c r="R124" s="121">
        <f>R125+R132+R154+R156+R161+R170+R177+R200</f>
        <v>0</v>
      </c>
      <c r="S124" s="63"/>
      <c r="T124" s="121">
        <f>T125+T132+T154+T156+T161+T170+T177+T200</f>
        <v>0</v>
      </c>
      <c r="U124" s="64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74</v>
      </c>
      <c r="AU124" s="14" t="s">
        <v>119</v>
      </c>
      <c r="BK124" s="122">
        <f>BK125+BK132+BK154+BK156+BK161+BK170+BK177+BK200</f>
        <v>0</v>
      </c>
    </row>
    <row r="125" spans="1:65" s="11" customFormat="1" ht="25.95" customHeight="1">
      <c r="B125" s="123"/>
      <c r="D125" s="124" t="s">
        <v>74</v>
      </c>
      <c r="E125" s="125" t="s">
        <v>901</v>
      </c>
      <c r="F125" s="125" t="s">
        <v>1</v>
      </c>
      <c r="I125" s="126"/>
      <c r="J125" s="127">
        <f>BK125</f>
        <v>0</v>
      </c>
      <c r="L125" s="123"/>
      <c r="M125" s="128"/>
      <c r="N125" s="129"/>
      <c r="O125" s="129"/>
      <c r="P125" s="130">
        <f>SUM(P126:P131)</f>
        <v>0</v>
      </c>
      <c r="Q125" s="129"/>
      <c r="R125" s="130">
        <f>SUM(R126:R131)</f>
        <v>0</v>
      </c>
      <c r="S125" s="129"/>
      <c r="T125" s="130">
        <f>SUM(T126:T131)</f>
        <v>0</v>
      </c>
      <c r="U125" s="131"/>
      <c r="AR125" s="124" t="s">
        <v>83</v>
      </c>
      <c r="AT125" s="132" t="s">
        <v>74</v>
      </c>
      <c r="AU125" s="132" t="s">
        <v>75</v>
      </c>
      <c r="AY125" s="124" t="s">
        <v>155</v>
      </c>
      <c r="BK125" s="133">
        <f>SUM(BK126:BK131)</f>
        <v>0</v>
      </c>
    </row>
    <row r="126" spans="1:65" s="2" customFormat="1" ht="24.25" customHeight="1">
      <c r="A126" s="29"/>
      <c r="B126" s="134"/>
      <c r="C126" s="135" t="s">
        <v>681</v>
      </c>
      <c r="D126" s="135" t="s">
        <v>156</v>
      </c>
      <c r="E126" s="136" t="s">
        <v>902</v>
      </c>
      <c r="F126" s="137" t="s">
        <v>903</v>
      </c>
      <c r="G126" s="138" t="s">
        <v>317</v>
      </c>
      <c r="H126" s="139">
        <v>336</v>
      </c>
      <c r="I126" s="140"/>
      <c r="J126" s="139">
        <f t="shared" ref="J126:J131" si="0">ROUND(I126*H126,3)</f>
        <v>0</v>
      </c>
      <c r="K126" s="141"/>
      <c r="L126" s="30"/>
      <c r="M126" s="142" t="s">
        <v>1</v>
      </c>
      <c r="N126" s="143" t="s">
        <v>41</v>
      </c>
      <c r="O126" s="55"/>
      <c r="P126" s="144">
        <f t="shared" ref="P126:P131" si="1">O126*H126</f>
        <v>0</v>
      </c>
      <c r="Q126" s="144">
        <v>0</v>
      </c>
      <c r="R126" s="144">
        <f t="shared" ref="R126:R131" si="2">Q126*H126</f>
        <v>0</v>
      </c>
      <c r="S126" s="144">
        <v>0</v>
      </c>
      <c r="T126" s="144">
        <f t="shared" ref="T126:T131" si="3">S126*H126</f>
        <v>0</v>
      </c>
      <c r="U126" s="145" t="s">
        <v>1</v>
      </c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6" t="s">
        <v>160</v>
      </c>
      <c r="AT126" s="146" t="s">
        <v>156</v>
      </c>
      <c r="AU126" s="146" t="s">
        <v>83</v>
      </c>
      <c r="AY126" s="14" t="s">
        <v>155</v>
      </c>
      <c r="BE126" s="147">
        <f t="shared" ref="BE126:BE131" si="4">IF(N126="základná",J126,0)</f>
        <v>0</v>
      </c>
      <c r="BF126" s="147">
        <f t="shared" ref="BF126:BF131" si="5">IF(N126="znížená",J126,0)</f>
        <v>0</v>
      </c>
      <c r="BG126" s="147">
        <f t="shared" ref="BG126:BG131" si="6">IF(N126="zákl. prenesená",J126,0)</f>
        <v>0</v>
      </c>
      <c r="BH126" s="147">
        <f t="shared" ref="BH126:BH131" si="7">IF(N126="zníž. prenesená",J126,0)</f>
        <v>0</v>
      </c>
      <c r="BI126" s="147">
        <f t="shared" ref="BI126:BI131" si="8">IF(N126="nulová",J126,0)</f>
        <v>0</v>
      </c>
      <c r="BJ126" s="14" t="s">
        <v>161</v>
      </c>
      <c r="BK126" s="148">
        <f t="shared" ref="BK126:BK131" si="9">ROUND(I126*H126,3)</f>
        <v>0</v>
      </c>
      <c r="BL126" s="14" t="s">
        <v>160</v>
      </c>
      <c r="BM126" s="146" t="s">
        <v>83</v>
      </c>
    </row>
    <row r="127" spans="1:65" s="2" customFormat="1" ht="14.5" customHeight="1">
      <c r="A127" s="29"/>
      <c r="B127" s="134"/>
      <c r="C127" s="149" t="s">
        <v>193</v>
      </c>
      <c r="D127" s="149" t="s">
        <v>239</v>
      </c>
      <c r="E127" s="150" t="s">
        <v>904</v>
      </c>
      <c r="F127" s="151" t="s">
        <v>905</v>
      </c>
      <c r="G127" s="152" t="s">
        <v>317</v>
      </c>
      <c r="H127" s="153">
        <v>230</v>
      </c>
      <c r="I127" s="154"/>
      <c r="J127" s="153">
        <f t="shared" si="0"/>
        <v>0</v>
      </c>
      <c r="K127" s="155"/>
      <c r="L127" s="156"/>
      <c r="M127" s="157" t="s">
        <v>1</v>
      </c>
      <c r="N127" s="158" t="s">
        <v>41</v>
      </c>
      <c r="O127" s="55"/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4">
        <f t="shared" si="3"/>
        <v>0</v>
      </c>
      <c r="U127" s="145" t="s">
        <v>1</v>
      </c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6" t="s">
        <v>242</v>
      </c>
      <c r="AT127" s="146" t="s">
        <v>239</v>
      </c>
      <c r="AU127" s="146" t="s">
        <v>83</v>
      </c>
      <c r="AY127" s="14" t="s">
        <v>155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4" t="s">
        <v>161</v>
      </c>
      <c r="BK127" s="148">
        <f t="shared" si="9"/>
        <v>0</v>
      </c>
      <c r="BL127" s="14" t="s">
        <v>160</v>
      </c>
      <c r="BM127" s="146" t="s">
        <v>161</v>
      </c>
    </row>
    <row r="128" spans="1:65" s="2" customFormat="1" ht="14.5" customHeight="1">
      <c r="A128" s="29"/>
      <c r="B128" s="134"/>
      <c r="C128" s="149" t="s">
        <v>196</v>
      </c>
      <c r="D128" s="149" t="s">
        <v>239</v>
      </c>
      <c r="E128" s="150" t="s">
        <v>906</v>
      </c>
      <c r="F128" s="151" t="s">
        <v>907</v>
      </c>
      <c r="G128" s="152" t="s">
        <v>317</v>
      </c>
      <c r="H128" s="153">
        <v>56</v>
      </c>
      <c r="I128" s="154"/>
      <c r="J128" s="153">
        <f t="shared" si="0"/>
        <v>0</v>
      </c>
      <c r="K128" s="155"/>
      <c r="L128" s="156"/>
      <c r="M128" s="157" t="s">
        <v>1</v>
      </c>
      <c r="N128" s="158" t="s">
        <v>41</v>
      </c>
      <c r="O128" s="55"/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4">
        <f t="shared" si="3"/>
        <v>0</v>
      </c>
      <c r="U128" s="145" t="s">
        <v>1</v>
      </c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6" t="s">
        <v>242</v>
      </c>
      <c r="AT128" s="146" t="s">
        <v>239</v>
      </c>
      <c r="AU128" s="146" t="s">
        <v>83</v>
      </c>
      <c r="AY128" s="14" t="s">
        <v>155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4" t="s">
        <v>161</v>
      </c>
      <c r="BK128" s="148">
        <f t="shared" si="9"/>
        <v>0</v>
      </c>
      <c r="BL128" s="14" t="s">
        <v>160</v>
      </c>
      <c r="BM128" s="146" t="s">
        <v>164</v>
      </c>
    </row>
    <row r="129" spans="1:65" s="2" customFormat="1" ht="14.5" customHeight="1">
      <c r="A129" s="29"/>
      <c r="B129" s="134"/>
      <c r="C129" s="149" t="s">
        <v>199</v>
      </c>
      <c r="D129" s="149" t="s">
        <v>239</v>
      </c>
      <c r="E129" s="150" t="s">
        <v>908</v>
      </c>
      <c r="F129" s="151" t="s">
        <v>909</v>
      </c>
      <c r="G129" s="152" t="s">
        <v>317</v>
      </c>
      <c r="H129" s="153">
        <v>22</v>
      </c>
      <c r="I129" s="154"/>
      <c r="J129" s="153">
        <f t="shared" si="0"/>
        <v>0</v>
      </c>
      <c r="K129" s="155"/>
      <c r="L129" s="156"/>
      <c r="M129" s="157" t="s">
        <v>1</v>
      </c>
      <c r="N129" s="158" t="s">
        <v>41</v>
      </c>
      <c r="O129" s="55"/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4">
        <f t="shared" si="3"/>
        <v>0</v>
      </c>
      <c r="U129" s="145" t="s">
        <v>1</v>
      </c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6" t="s">
        <v>242</v>
      </c>
      <c r="AT129" s="146" t="s">
        <v>239</v>
      </c>
      <c r="AU129" s="146" t="s">
        <v>83</v>
      </c>
      <c r="AY129" s="14" t="s">
        <v>155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4" t="s">
        <v>161</v>
      </c>
      <c r="BK129" s="148">
        <f t="shared" si="9"/>
        <v>0</v>
      </c>
      <c r="BL129" s="14" t="s">
        <v>160</v>
      </c>
      <c r="BM129" s="146" t="s">
        <v>160</v>
      </c>
    </row>
    <row r="130" spans="1:65" s="2" customFormat="1" ht="14.5" customHeight="1">
      <c r="A130" s="29"/>
      <c r="B130" s="134"/>
      <c r="C130" s="149" t="s">
        <v>693</v>
      </c>
      <c r="D130" s="149" t="s">
        <v>239</v>
      </c>
      <c r="E130" s="150" t="s">
        <v>910</v>
      </c>
      <c r="F130" s="151" t="s">
        <v>911</v>
      </c>
      <c r="G130" s="152" t="s">
        <v>317</v>
      </c>
      <c r="H130" s="153">
        <v>28</v>
      </c>
      <c r="I130" s="154"/>
      <c r="J130" s="153">
        <f t="shared" si="0"/>
        <v>0</v>
      </c>
      <c r="K130" s="155"/>
      <c r="L130" s="156"/>
      <c r="M130" s="157" t="s">
        <v>1</v>
      </c>
      <c r="N130" s="158" t="s">
        <v>41</v>
      </c>
      <c r="O130" s="55"/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4">
        <f t="shared" si="3"/>
        <v>0</v>
      </c>
      <c r="U130" s="145" t="s">
        <v>1</v>
      </c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6" t="s">
        <v>242</v>
      </c>
      <c r="AT130" s="146" t="s">
        <v>239</v>
      </c>
      <c r="AU130" s="146" t="s">
        <v>83</v>
      </c>
      <c r="AY130" s="14" t="s">
        <v>155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4" t="s">
        <v>161</v>
      </c>
      <c r="BK130" s="148">
        <f t="shared" si="9"/>
        <v>0</v>
      </c>
      <c r="BL130" s="14" t="s">
        <v>160</v>
      </c>
      <c r="BM130" s="146" t="s">
        <v>634</v>
      </c>
    </row>
    <row r="131" spans="1:65" s="2" customFormat="1" ht="14.5" customHeight="1">
      <c r="A131" s="29"/>
      <c r="B131" s="134"/>
      <c r="C131" s="135" t="s">
        <v>202</v>
      </c>
      <c r="D131" s="135" t="s">
        <v>156</v>
      </c>
      <c r="E131" s="136" t="s">
        <v>912</v>
      </c>
      <c r="F131" s="137" t="s">
        <v>913</v>
      </c>
      <c r="G131" s="138" t="s">
        <v>205</v>
      </c>
      <c r="H131" s="139">
        <v>100</v>
      </c>
      <c r="I131" s="140"/>
      <c r="J131" s="139">
        <f t="shared" si="0"/>
        <v>0</v>
      </c>
      <c r="K131" s="141"/>
      <c r="L131" s="30"/>
      <c r="M131" s="142" t="s">
        <v>1</v>
      </c>
      <c r="N131" s="143" t="s">
        <v>41</v>
      </c>
      <c r="O131" s="55"/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4">
        <f t="shared" si="3"/>
        <v>0</v>
      </c>
      <c r="U131" s="145" t="s">
        <v>1</v>
      </c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6" t="s">
        <v>160</v>
      </c>
      <c r="AT131" s="146" t="s">
        <v>156</v>
      </c>
      <c r="AU131" s="146" t="s">
        <v>83</v>
      </c>
      <c r="AY131" s="14" t="s">
        <v>155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4" t="s">
        <v>161</v>
      </c>
      <c r="BK131" s="148">
        <f t="shared" si="9"/>
        <v>0</v>
      </c>
      <c r="BL131" s="14" t="s">
        <v>160</v>
      </c>
      <c r="BM131" s="146" t="s">
        <v>261</v>
      </c>
    </row>
    <row r="132" spans="1:65" s="11" customFormat="1" ht="25.95" customHeight="1">
      <c r="B132" s="123"/>
      <c r="D132" s="124" t="s">
        <v>74</v>
      </c>
      <c r="E132" s="125" t="s">
        <v>901</v>
      </c>
      <c r="F132" s="125" t="s">
        <v>1</v>
      </c>
      <c r="I132" s="126"/>
      <c r="J132" s="127">
        <f>BK132</f>
        <v>0</v>
      </c>
      <c r="L132" s="123"/>
      <c r="M132" s="128"/>
      <c r="N132" s="129"/>
      <c r="O132" s="129"/>
      <c r="P132" s="130">
        <f>SUM(P133:P153)</f>
        <v>0</v>
      </c>
      <c r="Q132" s="129"/>
      <c r="R132" s="130">
        <f>SUM(R133:R153)</f>
        <v>0</v>
      </c>
      <c r="S132" s="129"/>
      <c r="T132" s="130">
        <f>SUM(T133:T153)</f>
        <v>0</v>
      </c>
      <c r="U132" s="131"/>
      <c r="AR132" s="124" t="s">
        <v>83</v>
      </c>
      <c r="AT132" s="132" t="s">
        <v>74</v>
      </c>
      <c r="AU132" s="132" t="s">
        <v>75</v>
      </c>
      <c r="AY132" s="124" t="s">
        <v>155</v>
      </c>
      <c r="BK132" s="133">
        <f>SUM(BK133:BK153)</f>
        <v>0</v>
      </c>
    </row>
    <row r="133" spans="1:65" s="2" customFormat="1" ht="14.5" customHeight="1">
      <c r="A133" s="29"/>
      <c r="B133" s="134"/>
      <c r="C133" s="135" t="s">
        <v>753</v>
      </c>
      <c r="D133" s="135" t="s">
        <v>156</v>
      </c>
      <c r="E133" s="136" t="s">
        <v>914</v>
      </c>
      <c r="F133" s="137" t="s">
        <v>915</v>
      </c>
      <c r="G133" s="138" t="s">
        <v>317</v>
      </c>
      <c r="H133" s="139">
        <v>6</v>
      </c>
      <c r="I133" s="140"/>
      <c r="J133" s="139">
        <f t="shared" ref="J133:J153" si="10">ROUND(I133*H133,3)</f>
        <v>0</v>
      </c>
      <c r="K133" s="141"/>
      <c r="L133" s="30"/>
      <c r="M133" s="142" t="s">
        <v>1</v>
      </c>
      <c r="N133" s="143" t="s">
        <v>41</v>
      </c>
      <c r="O133" s="55"/>
      <c r="P133" s="144">
        <f t="shared" ref="P133:P153" si="11">O133*H133</f>
        <v>0</v>
      </c>
      <c r="Q133" s="144">
        <v>0</v>
      </c>
      <c r="R133" s="144">
        <f t="shared" ref="R133:R153" si="12">Q133*H133</f>
        <v>0</v>
      </c>
      <c r="S133" s="144">
        <v>0</v>
      </c>
      <c r="T133" s="144">
        <f t="shared" ref="T133:T153" si="13">S133*H133</f>
        <v>0</v>
      </c>
      <c r="U133" s="145" t="s">
        <v>1</v>
      </c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6" t="s">
        <v>160</v>
      </c>
      <c r="AT133" s="146" t="s">
        <v>156</v>
      </c>
      <c r="AU133" s="146" t="s">
        <v>83</v>
      </c>
      <c r="AY133" s="14" t="s">
        <v>155</v>
      </c>
      <c r="BE133" s="147">
        <f t="shared" ref="BE133:BE153" si="14">IF(N133="základná",J133,0)</f>
        <v>0</v>
      </c>
      <c r="BF133" s="147">
        <f t="shared" ref="BF133:BF153" si="15">IF(N133="znížená",J133,0)</f>
        <v>0</v>
      </c>
      <c r="BG133" s="147">
        <f t="shared" ref="BG133:BG153" si="16">IF(N133="zákl. prenesená",J133,0)</f>
        <v>0</v>
      </c>
      <c r="BH133" s="147">
        <f t="shared" ref="BH133:BH153" si="17">IF(N133="zníž. prenesená",J133,0)</f>
        <v>0</v>
      </c>
      <c r="BI133" s="147">
        <f t="shared" ref="BI133:BI153" si="18">IF(N133="nulová",J133,0)</f>
        <v>0</v>
      </c>
      <c r="BJ133" s="14" t="s">
        <v>161</v>
      </c>
      <c r="BK133" s="148">
        <f t="shared" ref="BK133:BK153" si="19">ROUND(I133*H133,3)</f>
        <v>0</v>
      </c>
      <c r="BL133" s="14" t="s">
        <v>160</v>
      </c>
      <c r="BM133" s="146" t="s">
        <v>644</v>
      </c>
    </row>
    <row r="134" spans="1:65" s="2" customFormat="1" ht="14.5" customHeight="1">
      <c r="A134" s="29"/>
      <c r="B134" s="134"/>
      <c r="C134" s="135" t="s">
        <v>866</v>
      </c>
      <c r="D134" s="135" t="s">
        <v>156</v>
      </c>
      <c r="E134" s="136" t="s">
        <v>916</v>
      </c>
      <c r="F134" s="137" t="s">
        <v>917</v>
      </c>
      <c r="G134" s="138" t="s">
        <v>317</v>
      </c>
      <c r="H134" s="139">
        <v>8</v>
      </c>
      <c r="I134" s="140"/>
      <c r="J134" s="139">
        <f t="shared" si="10"/>
        <v>0</v>
      </c>
      <c r="K134" s="141"/>
      <c r="L134" s="30"/>
      <c r="M134" s="142" t="s">
        <v>1</v>
      </c>
      <c r="N134" s="143" t="s">
        <v>41</v>
      </c>
      <c r="O134" s="55"/>
      <c r="P134" s="144">
        <f t="shared" si="11"/>
        <v>0</v>
      </c>
      <c r="Q134" s="144">
        <v>0</v>
      </c>
      <c r="R134" s="144">
        <f t="shared" si="12"/>
        <v>0</v>
      </c>
      <c r="S134" s="144">
        <v>0</v>
      </c>
      <c r="T134" s="144">
        <f t="shared" si="13"/>
        <v>0</v>
      </c>
      <c r="U134" s="145" t="s">
        <v>1</v>
      </c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6" t="s">
        <v>160</v>
      </c>
      <c r="AT134" s="146" t="s">
        <v>156</v>
      </c>
      <c r="AU134" s="146" t="s">
        <v>83</v>
      </c>
      <c r="AY134" s="14" t="s">
        <v>155</v>
      </c>
      <c r="BE134" s="147">
        <f t="shared" si="14"/>
        <v>0</v>
      </c>
      <c r="BF134" s="147">
        <f t="shared" si="15"/>
        <v>0</v>
      </c>
      <c r="BG134" s="147">
        <f t="shared" si="16"/>
        <v>0</v>
      </c>
      <c r="BH134" s="147">
        <f t="shared" si="17"/>
        <v>0</v>
      </c>
      <c r="BI134" s="147">
        <f t="shared" si="18"/>
        <v>0</v>
      </c>
      <c r="BJ134" s="14" t="s">
        <v>161</v>
      </c>
      <c r="BK134" s="148">
        <f t="shared" si="19"/>
        <v>0</v>
      </c>
      <c r="BL134" s="14" t="s">
        <v>160</v>
      </c>
      <c r="BM134" s="146" t="s">
        <v>242</v>
      </c>
    </row>
    <row r="135" spans="1:65" s="2" customFormat="1" ht="14.5" customHeight="1">
      <c r="A135" s="29"/>
      <c r="B135" s="134"/>
      <c r="C135" s="135" t="s">
        <v>291</v>
      </c>
      <c r="D135" s="135" t="s">
        <v>156</v>
      </c>
      <c r="E135" s="136" t="s">
        <v>918</v>
      </c>
      <c r="F135" s="137" t="s">
        <v>919</v>
      </c>
      <c r="G135" s="138" t="s">
        <v>205</v>
      </c>
      <c r="H135" s="139">
        <v>1</v>
      </c>
      <c r="I135" s="140"/>
      <c r="J135" s="139">
        <f t="shared" si="10"/>
        <v>0</v>
      </c>
      <c r="K135" s="141"/>
      <c r="L135" s="30"/>
      <c r="M135" s="142" t="s">
        <v>1</v>
      </c>
      <c r="N135" s="143" t="s">
        <v>41</v>
      </c>
      <c r="O135" s="55"/>
      <c r="P135" s="144">
        <f t="shared" si="11"/>
        <v>0</v>
      </c>
      <c r="Q135" s="144">
        <v>0</v>
      </c>
      <c r="R135" s="144">
        <f t="shared" si="12"/>
        <v>0</v>
      </c>
      <c r="S135" s="144">
        <v>0</v>
      </c>
      <c r="T135" s="144">
        <f t="shared" si="13"/>
        <v>0</v>
      </c>
      <c r="U135" s="145" t="s">
        <v>1</v>
      </c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6" t="s">
        <v>160</v>
      </c>
      <c r="AT135" s="146" t="s">
        <v>156</v>
      </c>
      <c r="AU135" s="146" t="s">
        <v>83</v>
      </c>
      <c r="AY135" s="14" t="s">
        <v>155</v>
      </c>
      <c r="BE135" s="147">
        <f t="shared" si="14"/>
        <v>0</v>
      </c>
      <c r="BF135" s="147">
        <f t="shared" si="15"/>
        <v>0</v>
      </c>
      <c r="BG135" s="147">
        <f t="shared" si="16"/>
        <v>0</v>
      </c>
      <c r="BH135" s="147">
        <f t="shared" si="17"/>
        <v>0</v>
      </c>
      <c r="BI135" s="147">
        <f t="shared" si="18"/>
        <v>0</v>
      </c>
      <c r="BJ135" s="14" t="s">
        <v>161</v>
      </c>
      <c r="BK135" s="148">
        <f t="shared" si="19"/>
        <v>0</v>
      </c>
      <c r="BL135" s="14" t="s">
        <v>160</v>
      </c>
      <c r="BM135" s="146" t="s">
        <v>303</v>
      </c>
    </row>
    <row r="136" spans="1:65" s="2" customFormat="1" ht="14.5" customHeight="1">
      <c r="A136" s="29"/>
      <c r="B136" s="134"/>
      <c r="C136" s="149" t="s">
        <v>294</v>
      </c>
      <c r="D136" s="149" t="s">
        <v>239</v>
      </c>
      <c r="E136" s="150" t="s">
        <v>920</v>
      </c>
      <c r="F136" s="151" t="s">
        <v>921</v>
      </c>
      <c r="G136" s="152" t="s">
        <v>205</v>
      </c>
      <c r="H136" s="153">
        <v>1</v>
      </c>
      <c r="I136" s="154"/>
      <c r="J136" s="153">
        <f t="shared" si="10"/>
        <v>0</v>
      </c>
      <c r="K136" s="155"/>
      <c r="L136" s="156"/>
      <c r="M136" s="157" t="s">
        <v>1</v>
      </c>
      <c r="N136" s="158" t="s">
        <v>41</v>
      </c>
      <c r="O136" s="55"/>
      <c r="P136" s="144">
        <f t="shared" si="11"/>
        <v>0</v>
      </c>
      <c r="Q136" s="144">
        <v>0</v>
      </c>
      <c r="R136" s="144">
        <f t="shared" si="12"/>
        <v>0</v>
      </c>
      <c r="S136" s="144">
        <v>0</v>
      </c>
      <c r="T136" s="144">
        <f t="shared" si="13"/>
        <v>0</v>
      </c>
      <c r="U136" s="145" t="s">
        <v>1</v>
      </c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6" t="s">
        <v>242</v>
      </c>
      <c r="AT136" s="146" t="s">
        <v>239</v>
      </c>
      <c r="AU136" s="146" t="s">
        <v>83</v>
      </c>
      <c r="AY136" s="14" t="s">
        <v>155</v>
      </c>
      <c r="BE136" s="147">
        <f t="shared" si="14"/>
        <v>0</v>
      </c>
      <c r="BF136" s="147">
        <f t="shared" si="15"/>
        <v>0</v>
      </c>
      <c r="BG136" s="147">
        <f t="shared" si="16"/>
        <v>0</v>
      </c>
      <c r="BH136" s="147">
        <f t="shared" si="17"/>
        <v>0</v>
      </c>
      <c r="BI136" s="147">
        <f t="shared" si="18"/>
        <v>0</v>
      </c>
      <c r="BJ136" s="14" t="s">
        <v>161</v>
      </c>
      <c r="BK136" s="148">
        <f t="shared" si="19"/>
        <v>0</v>
      </c>
      <c r="BL136" s="14" t="s">
        <v>160</v>
      </c>
      <c r="BM136" s="146" t="s">
        <v>109</v>
      </c>
    </row>
    <row r="137" spans="1:65" s="2" customFormat="1" ht="14.5" customHeight="1">
      <c r="A137" s="29"/>
      <c r="B137" s="134"/>
      <c r="C137" s="135" t="s">
        <v>263</v>
      </c>
      <c r="D137" s="135" t="s">
        <v>156</v>
      </c>
      <c r="E137" s="136" t="s">
        <v>922</v>
      </c>
      <c r="F137" s="137" t="s">
        <v>923</v>
      </c>
      <c r="G137" s="138" t="s">
        <v>205</v>
      </c>
      <c r="H137" s="139">
        <v>2</v>
      </c>
      <c r="I137" s="140"/>
      <c r="J137" s="139">
        <f t="shared" si="10"/>
        <v>0</v>
      </c>
      <c r="K137" s="141"/>
      <c r="L137" s="30"/>
      <c r="M137" s="142" t="s">
        <v>1</v>
      </c>
      <c r="N137" s="143" t="s">
        <v>41</v>
      </c>
      <c r="O137" s="55"/>
      <c r="P137" s="144">
        <f t="shared" si="11"/>
        <v>0</v>
      </c>
      <c r="Q137" s="144">
        <v>0</v>
      </c>
      <c r="R137" s="144">
        <f t="shared" si="12"/>
        <v>0</v>
      </c>
      <c r="S137" s="144">
        <v>0</v>
      </c>
      <c r="T137" s="144">
        <f t="shared" si="13"/>
        <v>0</v>
      </c>
      <c r="U137" s="145" t="s">
        <v>1</v>
      </c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6" t="s">
        <v>160</v>
      </c>
      <c r="AT137" s="146" t="s">
        <v>156</v>
      </c>
      <c r="AU137" s="146" t="s">
        <v>83</v>
      </c>
      <c r="AY137" s="14" t="s">
        <v>155</v>
      </c>
      <c r="BE137" s="147">
        <f t="shared" si="14"/>
        <v>0</v>
      </c>
      <c r="BF137" s="147">
        <f t="shared" si="15"/>
        <v>0</v>
      </c>
      <c r="BG137" s="147">
        <f t="shared" si="16"/>
        <v>0</v>
      </c>
      <c r="BH137" s="147">
        <f t="shared" si="17"/>
        <v>0</v>
      </c>
      <c r="BI137" s="147">
        <f t="shared" si="18"/>
        <v>0</v>
      </c>
      <c r="BJ137" s="14" t="s">
        <v>161</v>
      </c>
      <c r="BK137" s="148">
        <f t="shared" si="19"/>
        <v>0</v>
      </c>
      <c r="BL137" s="14" t="s">
        <v>160</v>
      </c>
      <c r="BM137" s="146" t="s">
        <v>170</v>
      </c>
    </row>
    <row r="138" spans="1:65" s="2" customFormat="1" ht="14.5" customHeight="1">
      <c r="A138" s="29"/>
      <c r="B138" s="134"/>
      <c r="C138" s="149" t="s">
        <v>841</v>
      </c>
      <c r="D138" s="149" t="s">
        <v>239</v>
      </c>
      <c r="E138" s="150" t="s">
        <v>924</v>
      </c>
      <c r="F138" s="151" t="s">
        <v>925</v>
      </c>
      <c r="G138" s="152" t="s">
        <v>205</v>
      </c>
      <c r="H138" s="153">
        <v>2</v>
      </c>
      <c r="I138" s="154"/>
      <c r="J138" s="153">
        <f t="shared" si="10"/>
        <v>0</v>
      </c>
      <c r="K138" s="155"/>
      <c r="L138" s="156"/>
      <c r="M138" s="157" t="s">
        <v>1</v>
      </c>
      <c r="N138" s="158" t="s">
        <v>41</v>
      </c>
      <c r="O138" s="55"/>
      <c r="P138" s="144">
        <f t="shared" si="11"/>
        <v>0</v>
      </c>
      <c r="Q138" s="144">
        <v>0</v>
      </c>
      <c r="R138" s="144">
        <f t="shared" si="12"/>
        <v>0</v>
      </c>
      <c r="S138" s="144">
        <v>0</v>
      </c>
      <c r="T138" s="144">
        <f t="shared" si="13"/>
        <v>0</v>
      </c>
      <c r="U138" s="145" t="s">
        <v>1</v>
      </c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6" t="s">
        <v>242</v>
      </c>
      <c r="AT138" s="146" t="s">
        <v>239</v>
      </c>
      <c r="AU138" s="146" t="s">
        <v>83</v>
      </c>
      <c r="AY138" s="14" t="s">
        <v>155</v>
      </c>
      <c r="BE138" s="147">
        <f t="shared" si="14"/>
        <v>0</v>
      </c>
      <c r="BF138" s="147">
        <f t="shared" si="15"/>
        <v>0</v>
      </c>
      <c r="BG138" s="147">
        <f t="shared" si="16"/>
        <v>0</v>
      </c>
      <c r="BH138" s="147">
        <f t="shared" si="17"/>
        <v>0</v>
      </c>
      <c r="BI138" s="147">
        <f t="shared" si="18"/>
        <v>0</v>
      </c>
      <c r="BJ138" s="14" t="s">
        <v>161</v>
      </c>
      <c r="BK138" s="148">
        <f t="shared" si="19"/>
        <v>0</v>
      </c>
      <c r="BL138" s="14" t="s">
        <v>160</v>
      </c>
      <c r="BM138" s="146" t="s">
        <v>174</v>
      </c>
    </row>
    <row r="139" spans="1:65" s="2" customFormat="1" ht="14.5" customHeight="1">
      <c r="A139" s="29"/>
      <c r="B139" s="134"/>
      <c r="C139" s="135" t="s">
        <v>266</v>
      </c>
      <c r="D139" s="135" t="s">
        <v>156</v>
      </c>
      <c r="E139" s="136" t="s">
        <v>926</v>
      </c>
      <c r="F139" s="137" t="s">
        <v>927</v>
      </c>
      <c r="G139" s="138" t="s">
        <v>205</v>
      </c>
      <c r="H139" s="139">
        <v>3</v>
      </c>
      <c r="I139" s="140"/>
      <c r="J139" s="139">
        <f t="shared" si="10"/>
        <v>0</v>
      </c>
      <c r="K139" s="141"/>
      <c r="L139" s="30"/>
      <c r="M139" s="142" t="s">
        <v>1</v>
      </c>
      <c r="N139" s="143" t="s">
        <v>41</v>
      </c>
      <c r="O139" s="55"/>
      <c r="P139" s="144">
        <f t="shared" si="11"/>
        <v>0</v>
      </c>
      <c r="Q139" s="144">
        <v>0</v>
      </c>
      <c r="R139" s="144">
        <f t="shared" si="12"/>
        <v>0</v>
      </c>
      <c r="S139" s="144">
        <v>0</v>
      </c>
      <c r="T139" s="144">
        <f t="shared" si="13"/>
        <v>0</v>
      </c>
      <c r="U139" s="145" t="s">
        <v>1</v>
      </c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6" t="s">
        <v>160</v>
      </c>
      <c r="AT139" s="146" t="s">
        <v>156</v>
      </c>
      <c r="AU139" s="146" t="s">
        <v>83</v>
      </c>
      <c r="AY139" s="14" t="s">
        <v>155</v>
      </c>
      <c r="BE139" s="147">
        <f t="shared" si="14"/>
        <v>0</v>
      </c>
      <c r="BF139" s="147">
        <f t="shared" si="15"/>
        <v>0</v>
      </c>
      <c r="BG139" s="147">
        <f t="shared" si="16"/>
        <v>0</v>
      </c>
      <c r="BH139" s="147">
        <f t="shared" si="17"/>
        <v>0</v>
      </c>
      <c r="BI139" s="147">
        <f t="shared" si="18"/>
        <v>0</v>
      </c>
      <c r="BJ139" s="14" t="s">
        <v>161</v>
      </c>
      <c r="BK139" s="148">
        <f t="shared" si="19"/>
        <v>0</v>
      </c>
      <c r="BL139" s="14" t="s">
        <v>160</v>
      </c>
      <c r="BM139" s="146" t="s">
        <v>177</v>
      </c>
    </row>
    <row r="140" spans="1:65" s="2" customFormat="1" ht="14.5" customHeight="1">
      <c r="A140" s="29"/>
      <c r="B140" s="134"/>
      <c r="C140" s="149" t="s">
        <v>278</v>
      </c>
      <c r="D140" s="149" t="s">
        <v>239</v>
      </c>
      <c r="E140" s="150" t="s">
        <v>928</v>
      </c>
      <c r="F140" s="151" t="s">
        <v>929</v>
      </c>
      <c r="G140" s="152" t="s">
        <v>205</v>
      </c>
      <c r="H140" s="153">
        <v>3</v>
      </c>
      <c r="I140" s="154"/>
      <c r="J140" s="153">
        <f t="shared" si="10"/>
        <v>0</v>
      </c>
      <c r="K140" s="155"/>
      <c r="L140" s="156"/>
      <c r="M140" s="157" t="s">
        <v>1</v>
      </c>
      <c r="N140" s="158" t="s">
        <v>41</v>
      </c>
      <c r="O140" s="55"/>
      <c r="P140" s="144">
        <f t="shared" si="11"/>
        <v>0</v>
      </c>
      <c r="Q140" s="144">
        <v>0</v>
      </c>
      <c r="R140" s="144">
        <f t="shared" si="12"/>
        <v>0</v>
      </c>
      <c r="S140" s="144">
        <v>0</v>
      </c>
      <c r="T140" s="144">
        <f t="shared" si="13"/>
        <v>0</v>
      </c>
      <c r="U140" s="145" t="s">
        <v>1</v>
      </c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6" t="s">
        <v>242</v>
      </c>
      <c r="AT140" s="146" t="s">
        <v>239</v>
      </c>
      <c r="AU140" s="146" t="s">
        <v>83</v>
      </c>
      <c r="AY140" s="14" t="s">
        <v>155</v>
      </c>
      <c r="BE140" s="147">
        <f t="shared" si="14"/>
        <v>0</v>
      </c>
      <c r="BF140" s="147">
        <f t="shared" si="15"/>
        <v>0</v>
      </c>
      <c r="BG140" s="147">
        <f t="shared" si="16"/>
        <v>0</v>
      </c>
      <c r="BH140" s="147">
        <f t="shared" si="17"/>
        <v>0</v>
      </c>
      <c r="BI140" s="147">
        <f t="shared" si="18"/>
        <v>0</v>
      </c>
      <c r="BJ140" s="14" t="s">
        <v>161</v>
      </c>
      <c r="BK140" s="148">
        <f t="shared" si="19"/>
        <v>0</v>
      </c>
      <c r="BL140" s="14" t="s">
        <v>160</v>
      </c>
      <c r="BM140" s="146" t="s">
        <v>647</v>
      </c>
    </row>
    <row r="141" spans="1:65" s="2" customFormat="1" ht="14.5" customHeight="1">
      <c r="A141" s="29"/>
      <c r="B141" s="134"/>
      <c r="C141" s="135" t="s">
        <v>747</v>
      </c>
      <c r="D141" s="135" t="s">
        <v>156</v>
      </c>
      <c r="E141" s="136" t="s">
        <v>930</v>
      </c>
      <c r="F141" s="137" t="s">
        <v>931</v>
      </c>
      <c r="G141" s="138" t="s">
        <v>205</v>
      </c>
      <c r="H141" s="139">
        <v>3</v>
      </c>
      <c r="I141" s="140"/>
      <c r="J141" s="139">
        <f t="shared" si="10"/>
        <v>0</v>
      </c>
      <c r="K141" s="141"/>
      <c r="L141" s="30"/>
      <c r="M141" s="142" t="s">
        <v>1</v>
      </c>
      <c r="N141" s="143" t="s">
        <v>41</v>
      </c>
      <c r="O141" s="55"/>
      <c r="P141" s="144">
        <f t="shared" si="11"/>
        <v>0</v>
      </c>
      <c r="Q141" s="144">
        <v>0</v>
      </c>
      <c r="R141" s="144">
        <f t="shared" si="12"/>
        <v>0</v>
      </c>
      <c r="S141" s="144">
        <v>0</v>
      </c>
      <c r="T141" s="144">
        <f t="shared" si="13"/>
        <v>0</v>
      </c>
      <c r="U141" s="145" t="s">
        <v>1</v>
      </c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6" t="s">
        <v>160</v>
      </c>
      <c r="AT141" s="146" t="s">
        <v>156</v>
      </c>
      <c r="AU141" s="146" t="s">
        <v>83</v>
      </c>
      <c r="AY141" s="14" t="s">
        <v>155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4" t="s">
        <v>161</v>
      </c>
      <c r="BK141" s="148">
        <f t="shared" si="19"/>
        <v>0</v>
      </c>
      <c r="BL141" s="14" t="s">
        <v>160</v>
      </c>
      <c r="BM141" s="146" t="s">
        <v>663</v>
      </c>
    </row>
    <row r="142" spans="1:65" s="2" customFormat="1" ht="14.5" customHeight="1">
      <c r="A142" s="29"/>
      <c r="B142" s="134"/>
      <c r="C142" s="149" t="s">
        <v>859</v>
      </c>
      <c r="D142" s="149" t="s">
        <v>239</v>
      </c>
      <c r="E142" s="150" t="s">
        <v>932</v>
      </c>
      <c r="F142" s="151" t="s">
        <v>933</v>
      </c>
      <c r="G142" s="152" t="s">
        <v>205</v>
      </c>
      <c r="H142" s="153">
        <v>3</v>
      </c>
      <c r="I142" s="154"/>
      <c r="J142" s="153">
        <f t="shared" si="10"/>
        <v>0</v>
      </c>
      <c r="K142" s="155"/>
      <c r="L142" s="156"/>
      <c r="M142" s="157" t="s">
        <v>1</v>
      </c>
      <c r="N142" s="158" t="s">
        <v>41</v>
      </c>
      <c r="O142" s="55"/>
      <c r="P142" s="144">
        <f t="shared" si="11"/>
        <v>0</v>
      </c>
      <c r="Q142" s="144">
        <v>0</v>
      </c>
      <c r="R142" s="144">
        <f t="shared" si="12"/>
        <v>0</v>
      </c>
      <c r="S142" s="144">
        <v>0</v>
      </c>
      <c r="T142" s="144">
        <f t="shared" si="13"/>
        <v>0</v>
      </c>
      <c r="U142" s="145" t="s">
        <v>1</v>
      </c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6" t="s">
        <v>242</v>
      </c>
      <c r="AT142" s="146" t="s">
        <v>239</v>
      </c>
      <c r="AU142" s="146" t="s">
        <v>83</v>
      </c>
      <c r="AY142" s="14" t="s">
        <v>155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4" t="s">
        <v>161</v>
      </c>
      <c r="BK142" s="148">
        <f t="shared" si="19"/>
        <v>0</v>
      </c>
      <c r="BL142" s="14" t="s">
        <v>160</v>
      </c>
      <c r="BM142" s="146" t="s">
        <v>650</v>
      </c>
    </row>
    <row r="143" spans="1:65" s="2" customFormat="1" ht="14.5" customHeight="1">
      <c r="A143" s="29"/>
      <c r="B143" s="134"/>
      <c r="C143" s="135" t="s">
        <v>726</v>
      </c>
      <c r="D143" s="135" t="s">
        <v>156</v>
      </c>
      <c r="E143" s="136" t="s">
        <v>934</v>
      </c>
      <c r="F143" s="137" t="s">
        <v>935</v>
      </c>
      <c r="G143" s="138" t="s">
        <v>205</v>
      </c>
      <c r="H143" s="139">
        <v>1</v>
      </c>
      <c r="I143" s="140"/>
      <c r="J143" s="139">
        <f t="shared" si="10"/>
        <v>0</v>
      </c>
      <c r="K143" s="141"/>
      <c r="L143" s="30"/>
      <c r="M143" s="142" t="s">
        <v>1</v>
      </c>
      <c r="N143" s="143" t="s">
        <v>41</v>
      </c>
      <c r="O143" s="55"/>
      <c r="P143" s="144">
        <f t="shared" si="11"/>
        <v>0</v>
      </c>
      <c r="Q143" s="144">
        <v>0</v>
      </c>
      <c r="R143" s="144">
        <f t="shared" si="12"/>
        <v>0</v>
      </c>
      <c r="S143" s="144">
        <v>0</v>
      </c>
      <c r="T143" s="144">
        <f t="shared" si="13"/>
        <v>0</v>
      </c>
      <c r="U143" s="145" t="s">
        <v>1</v>
      </c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6" t="s">
        <v>160</v>
      </c>
      <c r="AT143" s="146" t="s">
        <v>156</v>
      </c>
      <c r="AU143" s="146" t="s">
        <v>83</v>
      </c>
      <c r="AY143" s="14" t="s">
        <v>155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4" t="s">
        <v>161</v>
      </c>
      <c r="BK143" s="148">
        <f t="shared" si="19"/>
        <v>0</v>
      </c>
      <c r="BL143" s="14" t="s">
        <v>160</v>
      </c>
      <c r="BM143" s="146" t="s">
        <v>180</v>
      </c>
    </row>
    <row r="144" spans="1:65" s="2" customFormat="1" ht="14.5" customHeight="1">
      <c r="A144" s="29"/>
      <c r="B144" s="134"/>
      <c r="C144" s="149" t="s">
        <v>269</v>
      </c>
      <c r="D144" s="149" t="s">
        <v>239</v>
      </c>
      <c r="E144" s="150" t="s">
        <v>936</v>
      </c>
      <c r="F144" s="151" t="s">
        <v>937</v>
      </c>
      <c r="G144" s="152" t="s">
        <v>205</v>
      </c>
      <c r="H144" s="153">
        <v>1</v>
      </c>
      <c r="I144" s="154"/>
      <c r="J144" s="153">
        <f t="shared" si="10"/>
        <v>0</v>
      </c>
      <c r="K144" s="155"/>
      <c r="L144" s="156"/>
      <c r="M144" s="157" t="s">
        <v>1</v>
      </c>
      <c r="N144" s="158" t="s">
        <v>41</v>
      </c>
      <c r="O144" s="55"/>
      <c r="P144" s="144">
        <f t="shared" si="11"/>
        <v>0</v>
      </c>
      <c r="Q144" s="144">
        <v>0</v>
      </c>
      <c r="R144" s="144">
        <f t="shared" si="12"/>
        <v>0</v>
      </c>
      <c r="S144" s="144">
        <v>0</v>
      </c>
      <c r="T144" s="144">
        <f t="shared" si="13"/>
        <v>0</v>
      </c>
      <c r="U144" s="145" t="s">
        <v>1</v>
      </c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6" t="s">
        <v>242</v>
      </c>
      <c r="AT144" s="146" t="s">
        <v>239</v>
      </c>
      <c r="AU144" s="146" t="s">
        <v>83</v>
      </c>
      <c r="AY144" s="14" t="s">
        <v>155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4" t="s">
        <v>161</v>
      </c>
      <c r="BK144" s="148">
        <f t="shared" si="19"/>
        <v>0</v>
      </c>
      <c r="BL144" s="14" t="s">
        <v>160</v>
      </c>
      <c r="BM144" s="146" t="s">
        <v>183</v>
      </c>
    </row>
    <row r="145" spans="1:65" s="2" customFormat="1" ht="14.5" customHeight="1">
      <c r="A145" s="29"/>
      <c r="B145" s="134"/>
      <c r="C145" s="135" t="s">
        <v>730</v>
      </c>
      <c r="D145" s="135" t="s">
        <v>156</v>
      </c>
      <c r="E145" s="136" t="s">
        <v>938</v>
      </c>
      <c r="F145" s="137" t="s">
        <v>939</v>
      </c>
      <c r="G145" s="138" t="s">
        <v>205</v>
      </c>
      <c r="H145" s="139">
        <v>1</v>
      </c>
      <c r="I145" s="140"/>
      <c r="J145" s="139">
        <f t="shared" si="10"/>
        <v>0</v>
      </c>
      <c r="K145" s="141"/>
      <c r="L145" s="30"/>
      <c r="M145" s="142" t="s">
        <v>1</v>
      </c>
      <c r="N145" s="143" t="s">
        <v>41</v>
      </c>
      <c r="O145" s="55"/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4">
        <f t="shared" si="13"/>
        <v>0</v>
      </c>
      <c r="U145" s="145" t="s">
        <v>1</v>
      </c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6" t="s">
        <v>160</v>
      </c>
      <c r="AT145" s="146" t="s">
        <v>156</v>
      </c>
      <c r="AU145" s="146" t="s">
        <v>83</v>
      </c>
      <c r="AY145" s="14" t="s">
        <v>155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4" t="s">
        <v>161</v>
      </c>
      <c r="BK145" s="148">
        <f t="shared" si="19"/>
        <v>0</v>
      </c>
      <c r="BL145" s="14" t="s">
        <v>160</v>
      </c>
      <c r="BM145" s="146" t="s">
        <v>186</v>
      </c>
    </row>
    <row r="146" spans="1:65" s="2" customFormat="1" ht="14.5" customHeight="1">
      <c r="A146" s="29"/>
      <c r="B146" s="134"/>
      <c r="C146" s="149" t="s">
        <v>272</v>
      </c>
      <c r="D146" s="149" t="s">
        <v>239</v>
      </c>
      <c r="E146" s="150" t="s">
        <v>940</v>
      </c>
      <c r="F146" s="151" t="s">
        <v>941</v>
      </c>
      <c r="G146" s="152" t="s">
        <v>205</v>
      </c>
      <c r="H146" s="153">
        <v>1</v>
      </c>
      <c r="I146" s="154"/>
      <c r="J146" s="153">
        <f t="shared" si="10"/>
        <v>0</v>
      </c>
      <c r="K146" s="155"/>
      <c r="L146" s="156"/>
      <c r="M146" s="157" t="s">
        <v>1</v>
      </c>
      <c r="N146" s="158" t="s">
        <v>41</v>
      </c>
      <c r="O146" s="55"/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4">
        <f t="shared" si="13"/>
        <v>0</v>
      </c>
      <c r="U146" s="145" t="s">
        <v>1</v>
      </c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6" t="s">
        <v>242</v>
      </c>
      <c r="AT146" s="146" t="s">
        <v>239</v>
      </c>
      <c r="AU146" s="146" t="s">
        <v>83</v>
      </c>
      <c r="AY146" s="14" t="s">
        <v>155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4" t="s">
        <v>161</v>
      </c>
      <c r="BK146" s="148">
        <f t="shared" si="19"/>
        <v>0</v>
      </c>
      <c r="BL146" s="14" t="s">
        <v>160</v>
      </c>
      <c r="BM146" s="146" t="s">
        <v>7</v>
      </c>
    </row>
    <row r="147" spans="1:65" s="2" customFormat="1" ht="14.5" customHeight="1">
      <c r="A147" s="29"/>
      <c r="B147" s="134"/>
      <c r="C147" s="135" t="s">
        <v>733</v>
      </c>
      <c r="D147" s="135" t="s">
        <v>156</v>
      </c>
      <c r="E147" s="136" t="s">
        <v>942</v>
      </c>
      <c r="F147" s="137" t="s">
        <v>943</v>
      </c>
      <c r="G147" s="138" t="s">
        <v>205</v>
      </c>
      <c r="H147" s="139">
        <v>3</v>
      </c>
      <c r="I147" s="140"/>
      <c r="J147" s="139">
        <f t="shared" si="10"/>
        <v>0</v>
      </c>
      <c r="K147" s="141"/>
      <c r="L147" s="30"/>
      <c r="M147" s="142" t="s">
        <v>1</v>
      </c>
      <c r="N147" s="143" t="s">
        <v>41</v>
      </c>
      <c r="O147" s="55"/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4">
        <f t="shared" si="13"/>
        <v>0</v>
      </c>
      <c r="U147" s="145" t="s">
        <v>1</v>
      </c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6" t="s">
        <v>160</v>
      </c>
      <c r="AT147" s="146" t="s">
        <v>156</v>
      </c>
      <c r="AU147" s="146" t="s">
        <v>83</v>
      </c>
      <c r="AY147" s="14" t="s">
        <v>155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4" t="s">
        <v>161</v>
      </c>
      <c r="BK147" s="148">
        <f t="shared" si="19"/>
        <v>0</v>
      </c>
      <c r="BL147" s="14" t="s">
        <v>160</v>
      </c>
      <c r="BM147" s="146" t="s">
        <v>681</v>
      </c>
    </row>
    <row r="148" spans="1:65" s="2" customFormat="1" ht="14.5" customHeight="1">
      <c r="A148" s="29"/>
      <c r="B148" s="134"/>
      <c r="C148" s="149" t="s">
        <v>275</v>
      </c>
      <c r="D148" s="149" t="s">
        <v>239</v>
      </c>
      <c r="E148" s="150" t="s">
        <v>944</v>
      </c>
      <c r="F148" s="151" t="s">
        <v>945</v>
      </c>
      <c r="G148" s="152" t="s">
        <v>205</v>
      </c>
      <c r="H148" s="153">
        <v>3</v>
      </c>
      <c r="I148" s="154"/>
      <c r="J148" s="153">
        <f t="shared" si="10"/>
        <v>0</v>
      </c>
      <c r="K148" s="155"/>
      <c r="L148" s="156"/>
      <c r="M148" s="157" t="s">
        <v>1</v>
      </c>
      <c r="N148" s="158" t="s">
        <v>41</v>
      </c>
      <c r="O148" s="55"/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4">
        <f t="shared" si="13"/>
        <v>0</v>
      </c>
      <c r="U148" s="145" t="s">
        <v>1</v>
      </c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6" t="s">
        <v>242</v>
      </c>
      <c r="AT148" s="146" t="s">
        <v>239</v>
      </c>
      <c r="AU148" s="146" t="s">
        <v>83</v>
      </c>
      <c r="AY148" s="14" t="s">
        <v>155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4" t="s">
        <v>161</v>
      </c>
      <c r="BK148" s="148">
        <f t="shared" si="19"/>
        <v>0</v>
      </c>
      <c r="BL148" s="14" t="s">
        <v>160</v>
      </c>
      <c r="BM148" s="146" t="s">
        <v>193</v>
      </c>
    </row>
    <row r="149" spans="1:65" s="2" customFormat="1" ht="14.5" customHeight="1">
      <c r="A149" s="29"/>
      <c r="B149" s="134"/>
      <c r="C149" s="135" t="s">
        <v>740</v>
      </c>
      <c r="D149" s="135" t="s">
        <v>156</v>
      </c>
      <c r="E149" s="136" t="s">
        <v>946</v>
      </c>
      <c r="F149" s="137" t="s">
        <v>947</v>
      </c>
      <c r="G149" s="138" t="s">
        <v>205</v>
      </c>
      <c r="H149" s="139">
        <v>1</v>
      </c>
      <c r="I149" s="140"/>
      <c r="J149" s="139">
        <f t="shared" si="10"/>
        <v>0</v>
      </c>
      <c r="K149" s="141"/>
      <c r="L149" s="30"/>
      <c r="M149" s="142" t="s">
        <v>1</v>
      </c>
      <c r="N149" s="143" t="s">
        <v>41</v>
      </c>
      <c r="O149" s="55"/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4">
        <f t="shared" si="13"/>
        <v>0</v>
      </c>
      <c r="U149" s="145" t="s">
        <v>1</v>
      </c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6" t="s">
        <v>160</v>
      </c>
      <c r="AT149" s="146" t="s">
        <v>156</v>
      </c>
      <c r="AU149" s="146" t="s">
        <v>83</v>
      </c>
      <c r="AY149" s="14" t="s">
        <v>155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4" t="s">
        <v>161</v>
      </c>
      <c r="BK149" s="148">
        <f t="shared" si="19"/>
        <v>0</v>
      </c>
      <c r="BL149" s="14" t="s">
        <v>160</v>
      </c>
      <c r="BM149" s="146" t="s">
        <v>196</v>
      </c>
    </row>
    <row r="150" spans="1:65" s="2" customFormat="1" ht="14.5" customHeight="1">
      <c r="A150" s="29"/>
      <c r="B150" s="134"/>
      <c r="C150" s="149" t="s">
        <v>281</v>
      </c>
      <c r="D150" s="149" t="s">
        <v>239</v>
      </c>
      <c r="E150" s="150" t="s">
        <v>948</v>
      </c>
      <c r="F150" s="151" t="s">
        <v>949</v>
      </c>
      <c r="G150" s="152" t="s">
        <v>205</v>
      </c>
      <c r="H150" s="153">
        <v>1</v>
      </c>
      <c r="I150" s="154"/>
      <c r="J150" s="153">
        <f t="shared" si="10"/>
        <v>0</v>
      </c>
      <c r="K150" s="155"/>
      <c r="L150" s="156"/>
      <c r="M150" s="157" t="s">
        <v>1</v>
      </c>
      <c r="N150" s="158" t="s">
        <v>41</v>
      </c>
      <c r="O150" s="55"/>
      <c r="P150" s="144">
        <f t="shared" si="11"/>
        <v>0</v>
      </c>
      <c r="Q150" s="144">
        <v>0</v>
      </c>
      <c r="R150" s="144">
        <f t="shared" si="12"/>
        <v>0</v>
      </c>
      <c r="S150" s="144">
        <v>0</v>
      </c>
      <c r="T150" s="144">
        <f t="shared" si="13"/>
        <v>0</v>
      </c>
      <c r="U150" s="145" t="s">
        <v>1</v>
      </c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6" t="s">
        <v>242</v>
      </c>
      <c r="AT150" s="146" t="s">
        <v>239</v>
      </c>
      <c r="AU150" s="146" t="s">
        <v>83</v>
      </c>
      <c r="AY150" s="14" t="s">
        <v>155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4" t="s">
        <v>161</v>
      </c>
      <c r="BK150" s="148">
        <f t="shared" si="19"/>
        <v>0</v>
      </c>
      <c r="BL150" s="14" t="s">
        <v>160</v>
      </c>
      <c r="BM150" s="146" t="s">
        <v>199</v>
      </c>
    </row>
    <row r="151" spans="1:65" s="2" customFormat="1" ht="14.5" customHeight="1">
      <c r="A151" s="29"/>
      <c r="B151" s="134"/>
      <c r="C151" s="135" t="s">
        <v>744</v>
      </c>
      <c r="D151" s="135" t="s">
        <v>156</v>
      </c>
      <c r="E151" s="136" t="s">
        <v>950</v>
      </c>
      <c r="F151" s="137" t="s">
        <v>951</v>
      </c>
      <c r="G151" s="138" t="s">
        <v>205</v>
      </c>
      <c r="H151" s="139">
        <v>1</v>
      </c>
      <c r="I151" s="140"/>
      <c r="J151" s="139">
        <f t="shared" si="10"/>
        <v>0</v>
      </c>
      <c r="K151" s="141"/>
      <c r="L151" s="30"/>
      <c r="M151" s="142" t="s">
        <v>1</v>
      </c>
      <c r="N151" s="143" t="s">
        <v>41</v>
      </c>
      <c r="O151" s="55"/>
      <c r="P151" s="144">
        <f t="shared" si="11"/>
        <v>0</v>
      </c>
      <c r="Q151" s="144">
        <v>0</v>
      </c>
      <c r="R151" s="144">
        <f t="shared" si="12"/>
        <v>0</v>
      </c>
      <c r="S151" s="144">
        <v>0</v>
      </c>
      <c r="T151" s="144">
        <f t="shared" si="13"/>
        <v>0</v>
      </c>
      <c r="U151" s="145" t="s">
        <v>1</v>
      </c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6" t="s">
        <v>160</v>
      </c>
      <c r="AT151" s="146" t="s">
        <v>156</v>
      </c>
      <c r="AU151" s="146" t="s">
        <v>83</v>
      </c>
      <c r="AY151" s="14" t="s">
        <v>155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4" t="s">
        <v>161</v>
      </c>
      <c r="BK151" s="148">
        <f t="shared" si="19"/>
        <v>0</v>
      </c>
      <c r="BL151" s="14" t="s">
        <v>160</v>
      </c>
      <c r="BM151" s="146" t="s">
        <v>693</v>
      </c>
    </row>
    <row r="152" spans="1:65" s="2" customFormat="1" ht="14.5" customHeight="1">
      <c r="A152" s="29"/>
      <c r="B152" s="134"/>
      <c r="C152" s="149" t="s">
        <v>853</v>
      </c>
      <c r="D152" s="149" t="s">
        <v>239</v>
      </c>
      <c r="E152" s="150" t="s">
        <v>952</v>
      </c>
      <c r="F152" s="151" t="s">
        <v>953</v>
      </c>
      <c r="G152" s="152" t="s">
        <v>205</v>
      </c>
      <c r="H152" s="153">
        <v>1</v>
      </c>
      <c r="I152" s="154"/>
      <c r="J152" s="153">
        <f t="shared" si="10"/>
        <v>0</v>
      </c>
      <c r="K152" s="155"/>
      <c r="L152" s="156"/>
      <c r="M152" s="157" t="s">
        <v>1</v>
      </c>
      <c r="N152" s="158" t="s">
        <v>41</v>
      </c>
      <c r="O152" s="55"/>
      <c r="P152" s="144">
        <f t="shared" si="11"/>
        <v>0</v>
      </c>
      <c r="Q152" s="144">
        <v>0</v>
      </c>
      <c r="R152" s="144">
        <f t="shared" si="12"/>
        <v>0</v>
      </c>
      <c r="S152" s="144">
        <v>0</v>
      </c>
      <c r="T152" s="144">
        <f t="shared" si="13"/>
        <v>0</v>
      </c>
      <c r="U152" s="145" t="s">
        <v>1</v>
      </c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6" t="s">
        <v>242</v>
      </c>
      <c r="AT152" s="146" t="s">
        <v>239</v>
      </c>
      <c r="AU152" s="146" t="s">
        <v>83</v>
      </c>
      <c r="AY152" s="14" t="s">
        <v>155</v>
      </c>
      <c r="BE152" s="147">
        <f t="shared" si="14"/>
        <v>0</v>
      </c>
      <c r="BF152" s="147">
        <f t="shared" si="15"/>
        <v>0</v>
      </c>
      <c r="BG152" s="147">
        <f t="shared" si="16"/>
        <v>0</v>
      </c>
      <c r="BH152" s="147">
        <f t="shared" si="17"/>
        <v>0</v>
      </c>
      <c r="BI152" s="147">
        <f t="shared" si="18"/>
        <v>0</v>
      </c>
      <c r="BJ152" s="14" t="s">
        <v>161</v>
      </c>
      <c r="BK152" s="148">
        <f t="shared" si="19"/>
        <v>0</v>
      </c>
      <c r="BL152" s="14" t="s">
        <v>160</v>
      </c>
      <c r="BM152" s="146" t="s">
        <v>202</v>
      </c>
    </row>
    <row r="153" spans="1:65" s="2" customFormat="1" ht="24.25" customHeight="1">
      <c r="A153" s="29"/>
      <c r="B153" s="134"/>
      <c r="C153" s="135" t="s">
        <v>288</v>
      </c>
      <c r="D153" s="135" t="s">
        <v>156</v>
      </c>
      <c r="E153" s="136" t="s">
        <v>954</v>
      </c>
      <c r="F153" s="137" t="s">
        <v>955</v>
      </c>
      <c r="G153" s="138" t="s">
        <v>376</v>
      </c>
      <c r="H153" s="140"/>
      <c r="I153" s="140"/>
      <c r="J153" s="139">
        <f t="shared" si="10"/>
        <v>0</v>
      </c>
      <c r="K153" s="141"/>
      <c r="L153" s="30"/>
      <c r="M153" s="142" t="s">
        <v>1</v>
      </c>
      <c r="N153" s="143" t="s">
        <v>41</v>
      </c>
      <c r="O153" s="55"/>
      <c r="P153" s="144">
        <f t="shared" si="11"/>
        <v>0</v>
      </c>
      <c r="Q153" s="144">
        <v>0</v>
      </c>
      <c r="R153" s="144">
        <f t="shared" si="12"/>
        <v>0</v>
      </c>
      <c r="S153" s="144">
        <v>0</v>
      </c>
      <c r="T153" s="144">
        <f t="shared" si="13"/>
        <v>0</v>
      </c>
      <c r="U153" s="145" t="s">
        <v>1</v>
      </c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6" t="s">
        <v>160</v>
      </c>
      <c r="AT153" s="146" t="s">
        <v>156</v>
      </c>
      <c r="AU153" s="146" t="s">
        <v>83</v>
      </c>
      <c r="AY153" s="14" t="s">
        <v>155</v>
      </c>
      <c r="BE153" s="147">
        <f t="shared" si="14"/>
        <v>0</v>
      </c>
      <c r="BF153" s="147">
        <f t="shared" si="15"/>
        <v>0</v>
      </c>
      <c r="BG153" s="147">
        <f t="shared" si="16"/>
        <v>0</v>
      </c>
      <c r="BH153" s="147">
        <f t="shared" si="17"/>
        <v>0</v>
      </c>
      <c r="BI153" s="147">
        <f t="shared" si="18"/>
        <v>0</v>
      </c>
      <c r="BJ153" s="14" t="s">
        <v>161</v>
      </c>
      <c r="BK153" s="148">
        <f t="shared" si="19"/>
        <v>0</v>
      </c>
      <c r="BL153" s="14" t="s">
        <v>160</v>
      </c>
      <c r="BM153" s="146" t="s">
        <v>206</v>
      </c>
    </row>
    <row r="154" spans="1:65" s="11" customFormat="1" ht="25.95" customHeight="1">
      <c r="B154" s="123"/>
      <c r="D154" s="124" t="s">
        <v>74</v>
      </c>
      <c r="E154" s="125" t="s">
        <v>901</v>
      </c>
      <c r="F154" s="125" t="s">
        <v>1</v>
      </c>
      <c r="I154" s="126"/>
      <c r="J154" s="127">
        <f>BK154</f>
        <v>0</v>
      </c>
      <c r="L154" s="123"/>
      <c r="M154" s="128"/>
      <c r="N154" s="129"/>
      <c r="O154" s="129"/>
      <c r="P154" s="130">
        <f>P155</f>
        <v>0</v>
      </c>
      <c r="Q154" s="129"/>
      <c r="R154" s="130">
        <f>R155</f>
        <v>0</v>
      </c>
      <c r="S154" s="129"/>
      <c r="T154" s="130">
        <f>T155</f>
        <v>0</v>
      </c>
      <c r="U154" s="131"/>
      <c r="AR154" s="124" t="s">
        <v>83</v>
      </c>
      <c r="AT154" s="132" t="s">
        <v>74</v>
      </c>
      <c r="AU154" s="132" t="s">
        <v>75</v>
      </c>
      <c r="AY154" s="124" t="s">
        <v>155</v>
      </c>
      <c r="BK154" s="133">
        <f>BK155</f>
        <v>0</v>
      </c>
    </row>
    <row r="155" spans="1:65" s="2" customFormat="1" ht="24.25" customHeight="1">
      <c r="A155" s="29"/>
      <c r="B155" s="134"/>
      <c r="C155" s="135" t="s">
        <v>759</v>
      </c>
      <c r="D155" s="135" t="s">
        <v>156</v>
      </c>
      <c r="E155" s="136" t="s">
        <v>956</v>
      </c>
      <c r="F155" s="137" t="s">
        <v>957</v>
      </c>
      <c r="G155" s="138" t="s">
        <v>958</v>
      </c>
      <c r="H155" s="139">
        <v>1</v>
      </c>
      <c r="I155" s="140"/>
      <c r="J155" s="139">
        <f>ROUND(I155*H155,3)</f>
        <v>0</v>
      </c>
      <c r="K155" s="141"/>
      <c r="L155" s="30"/>
      <c r="M155" s="142" t="s">
        <v>1</v>
      </c>
      <c r="N155" s="143" t="s">
        <v>41</v>
      </c>
      <c r="O155" s="55"/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4">
        <f>S155*H155</f>
        <v>0</v>
      </c>
      <c r="U155" s="145" t="s">
        <v>1</v>
      </c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6" t="s">
        <v>160</v>
      </c>
      <c r="AT155" s="146" t="s">
        <v>156</v>
      </c>
      <c r="AU155" s="146" t="s">
        <v>83</v>
      </c>
      <c r="AY155" s="14" t="s">
        <v>155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4" t="s">
        <v>161</v>
      </c>
      <c r="BK155" s="148">
        <f>ROUND(I155*H155,3)</f>
        <v>0</v>
      </c>
      <c r="BL155" s="14" t="s">
        <v>160</v>
      </c>
      <c r="BM155" s="146" t="s">
        <v>209</v>
      </c>
    </row>
    <row r="156" spans="1:65" s="11" customFormat="1" ht="25.95" customHeight="1">
      <c r="B156" s="123"/>
      <c r="D156" s="124" t="s">
        <v>74</v>
      </c>
      <c r="E156" s="125" t="s">
        <v>901</v>
      </c>
      <c r="F156" s="125" t="s">
        <v>1</v>
      </c>
      <c r="I156" s="126"/>
      <c r="J156" s="127">
        <f>BK156</f>
        <v>0</v>
      </c>
      <c r="L156" s="123"/>
      <c r="M156" s="128"/>
      <c r="N156" s="129"/>
      <c r="O156" s="129"/>
      <c r="P156" s="130">
        <f>SUM(P157:P160)</f>
        <v>0</v>
      </c>
      <c r="Q156" s="129"/>
      <c r="R156" s="130">
        <f>SUM(R157:R160)</f>
        <v>0</v>
      </c>
      <c r="S156" s="129"/>
      <c r="T156" s="130">
        <f>SUM(T157:T160)</f>
        <v>0</v>
      </c>
      <c r="U156" s="131"/>
      <c r="AR156" s="124" t="s">
        <v>83</v>
      </c>
      <c r="AT156" s="132" t="s">
        <v>74</v>
      </c>
      <c r="AU156" s="132" t="s">
        <v>75</v>
      </c>
      <c r="AY156" s="124" t="s">
        <v>155</v>
      </c>
      <c r="BK156" s="133">
        <f>SUM(BK157:BK160)</f>
        <v>0</v>
      </c>
    </row>
    <row r="157" spans="1:65" s="2" customFormat="1" ht="24.25" customHeight="1">
      <c r="A157" s="29"/>
      <c r="B157" s="134"/>
      <c r="C157" s="135" t="s">
        <v>83</v>
      </c>
      <c r="D157" s="135" t="s">
        <v>156</v>
      </c>
      <c r="E157" s="136" t="s">
        <v>959</v>
      </c>
      <c r="F157" s="137" t="s">
        <v>960</v>
      </c>
      <c r="G157" s="138" t="s">
        <v>205</v>
      </c>
      <c r="H157" s="139">
        <v>1</v>
      </c>
      <c r="I157" s="140"/>
      <c r="J157" s="139">
        <f>ROUND(I157*H157,3)</f>
        <v>0</v>
      </c>
      <c r="K157" s="141"/>
      <c r="L157" s="30"/>
      <c r="M157" s="142" t="s">
        <v>1</v>
      </c>
      <c r="N157" s="143" t="s">
        <v>41</v>
      </c>
      <c r="O157" s="55"/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4">
        <f>S157*H157</f>
        <v>0</v>
      </c>
      <c r="U157" s="145" t="s">
        <v>1</v>
      </c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6" t="s">
        <v>160</v>
      </c>
      <c r="AT157" s="146" t="s">
        <v>156</v>
      </c>
      <c r="AU157" s="146" t="s">
        <v>83</v>
      </c>
      <c r="AY157" s="14" t="s">
        <v>155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4" t="s">
        <v>161</v>
      </c>
      <c r="BK157" s="148">
        <f>ROUND(I157*H157,3)</f>
        <v>0</v>
      </c>
      <c r="BL157" s="14" t="s">
        <v>160</v>
      </c>
      <c r="BM157" s="146" t="s">
        <v>706</v>
      </c>
    </row>
    <row r="158" spans="1:65" s="2" customFormat="1" ht="14.5" customHeight="1">
      <c r="A158" s="29"/>
      <c r="B158" s="134"/>
      <c r="C158" s="149" t="s">
        <v>161</v>
      </c>
      <c r="D158" s="149" t="s">
        <v>239</v>
      </c>
      <c r="E158" s="150" t="s">
        <v>961</v>
      </c>
      <c r="F158" s="151" t="s">
        <v>962</v>
      </c>
      <c r="G158" s="152" t="s">
        <v>205</v>
      </c>
      <c r="H158" s="153">
        <v>1</v>
      </c>
      <c r="I158" s="154"/>
      <c r="J158" s="153">
        <f>ROUND(I158*H158,3)</f>
        <v>0</v>
      </c>
      <c r="K158" s="155"/>
      <c r="L158" s="156"/>
      <c r="M158" s="157" t="s">
        <v>1</v>
      </c>
      <c r="N158" s="158" t="s">
        <v>41</v>
      </c>
      <c r="O158" s="55"/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4">
        <f>S158*H158</f>
        <v>0</v>
      </c>
      <c r="U158" s="145" t="s">
        <v>1</v>
      </c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6" t="s">
        <v>242</v>
      </c>
      <c r="AT158" s="146" t="s">
        <v>239</v>
      </c>
      <c r="AU158" s="146" t="s">
        <v>83</v>
      </c>
      <c r="AY158" s="14" t="s">
        <v>155</v>
      </c>
      <c r="BE158" s="147">
        <f>IF(N158="základná",J158,0)</f>
        <v>0</v>
      </c>
      <c r="BF158" s="147">
        <f>IF(N158="znížená",J158,0)</f>
        <v>0</v>
      </c>
      <c r="BG158" s="147">
        <f>IF(N158="zákl. prenesená",J158,0)</f>
        <v>0</v>
      </c>
      <c r="BH158" s="147">
        <f>IF(N158="zníž. prenesená",J158,0)</f>
        <v>0</v>
      </c>
      <c r="BI158" s="147">
        <f>IF(N158="nulová",J158,0)</f>
        <v>0</v>
      </c>
      <c r="BJ158" s="14" t="s">
        <v>161</v>
      </c>
      <c r="BK158" s="148">
        <f>ROUND(I158*H158,3)</f>
        <v>0</v>
      </c>
      <c r="BL158" s="14" t="s">
        <v>160</v>
      </c>
      <c r="BM158" s="146" t="s">
        <v>666</v>
      </c>
    </row>
    <row r="159" spans="1:65" s="2" customFormat="1" ht="24.25" customHeight="1">
      <c r="A159" s="29"/>
      <c r="B159" s="134"/>
      <c r="C159" s="135" t="s">
        <v>634</v>
      </c>
      <c r="D159" s="135" t="s">
        <v>156</v>
      </c>
      <c r="E159" s="136" t="s">
        <v>963</v>
      </c>
      <c r="F159" s="137" t="s">
        <v>964</v>
      </c>
      <c r="G159" s="138" t="s">
        <v>958</v>
      </c>
      <c r="H159" s="139">
        <v>1</v>
      </c>
      <c r="I159" s="140"/>
      <c r="J159" s="139">
        <f>ROUND(I159*H159,3)</f>
        <v>0</v>
      </c>
      <c r="K159" s="141"/>
      <c r="L159" s="30"/>
      <c r="M159" s="142" t="s">
        <v>1</v>
      </c>
      <c r="N159" s="143" t="s">
        <v>41</v>
      </c>
      <c r="O159" s="55"/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4">
        <f>S159*H159</f>
        <v>0</v>
      </c>
      <c r="U159" s="145" t="s">
        <v>1</v>
      </c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6" t="s">
        <v>160</v>
      </c>
      <c r="AT159" s="146" t="s">
        <v>156</v>
      </c>
      <c r="AU159" s="146" t="s">
        <v>83</v>
      </c>
      <c r="AY159" s="14" t="s">
        <v>155</v>
      </c>
      <c r="BE159" s="147">
        <f>IF(N159="základná",J159,0)</f>
        <v>0</v>
      </c>
      <c r="BF159" s="147">
        <f>IF(N159="znížená",J159,0)</f>
        <v>0</v>
      </c>
      <c r="BG159" s="147">
        <f>IF(N159="zákl. prenesená",J159,0)</f>
        <v>0</v>
      </c>
      <c r="BH159" s="147">
        <f>IF(N159="zníž. prenesená",J159,0)</f>
        <v>0</v>
      </c>
      <c r="BI159" s="147">
        <f>IF(N159="nulová",J159,0)</f>
        <v>0</v>
      </c>
      <c r="BJ159" s="14" t="s">
        <v>161</v>
      </c>
      <c r="BK159" s="148">
        <f>ROUND(I159*H159,3)</f>
        <v>0</v>
      </c>
      <c r="BL159" s="14" t="s">
        <v>160</v>
      </c>
      <c r="BM159" s="146" t="s">
        <v>711</v>
      </c>
    </row>
    <row r="160" spans="1:65" s="2" customFormat="1" ht="24.25" customHeight="1">
      <c r="A160" s="29"/>
      <c r="B160" s="134"/>
      <c r="C160" s="135" t="s">
        <v>160</v>
      </c>
      <c r="D160" s="135" t="s">
        <v>156</v>
      </c>
      <c r="E160" s="136" t="s">
        <v>965</v>
      </c>
      <c r="F160" s="137" t="s">
        <v>966</v>
      </c>
      <c r="G160" s="138" t="s">
        <v>376</v>
      </c>
      <c r="H160" s="140"/>
      <c r="I160" s="140"/>
      <c r="J160" s="139">
        <f>ROUND(I160*H160,3)</f>
        <v>0</v>
      </c>
      <c r="K160" s="141"/>
      <c r="L160" s="30"/>
      <c r="M160" s="142" t="s">
        <v>1</v>
      </c>
      <c r="N160" s="143" t="s">
        <v>41</v>
      </c>
      <c r="O160" s="55"/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4">
        <f>S160*H160</f>
        <v>0</v>
      </c>
      <c r="U160" s="145" t="s">
        <v>1</v>
      </c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6" t="s">
        <v>160</v>
      </c>
      <c r="AT160" s="146" t="s">
        <v>156</v>
      </c>
      <c r="AU160" s="146" t="s">
        <v>83</v>
      </c>
      <c r="AY160" s="14" t="s">
        <v>155</v>
      </c>
      <c r="BE160" s="147">
        <f>IF(N160="základná",J160,0)</f>
        <v>0</v>
      </c>
      <c r="BF160" s="147">
        <f>IF(N160="znížená",J160,0)</f>
        <v>0</v>
      </c>
      <c r="BG160" s="147">
        <f>IF(N160="zákl. prenesená",J160,0)</f>
        <v>0</v>
      </c>
      <c r="BH160" s="147">
        <f>IF(N160="zníž. prenesená",J160,0)</f>
        <v>0</v>
      </c>
      <c r="BI160" s="147">
        <f>IF(N160="nulová",J160,0)</f>
        <v>0</v>
      </c>
      <c r="BJ160" s="14" t="s">
        <v>161</v>
      </c>
      <c r="BK160" s="148">
        <f>ROUND(I160*H160,3)</f>
        <v>0</v>
      </c>
      <c r="BL160" s="14" t="s">
        <v>160</v>
      </c>
      <c r="BM160" s="146" t="s">
        <v>716</v>
      </c>
    </row>
    <row r="161" spans="1:65" s="11" customFormat="1" ht="25.95" customHeight="1">
      <c r="B161" s="123"/>
      <c r="D161" s="124" t="s">
        <v>74</v>
      </c>
      <c r="E161" s="125" t="s">
        <v>901</v>
      </c>
      <c r="F161" s="125" t="s">
        <v>1</v>
      </c>
      <c r="I161" s="126"/>
      <c r="J161" s="127">
        <f>BK161</f>
        <v>0</v>
      </c>
      <c r="L161" s="123"/>
      <c r="M161" s="128"/>
      <c r="N161" s="129"/>
      <c r="O161" s="129"/>
      <c r="P161" s="130">
        <f>SUM(P162:P169)</f>
        <v>0</v>
      </c>
      <c r="Q161" s="129"/>
      <c r="R161" s="130">
        <f>SUM(R162:R169)</f>
        <v>0</v>
      </c>
      <c r="S161" s="129"/>
      <c r="T161" s="130">
        <f>SUM(T162:T169)</f>
        <v>0</v>
      </c>
      <c r="U161" s="131"/>
      <c r="AR161" s="124" t="s">
        <v>83</v>
      </c>
      <c r="AT161" s="132" t="s">
        <v>74</v>
      </c>
      <c r="AU161" s="132" t="s">
        <v>75</v>
      </c>
      <c r="AY161" s="124" t="s">
        <v>155</v>
      </c>
      <c r="BK161" s="133">
        <f>SUM(BK162:BK169)</f>
        <v>0</v>
      </c>
    </row>
    <row r="162" spans="1:65" s="2" customFormat="1" ht="24.25" customHeight="1">
      <c r="A162" s="29"/>
      <c r="B162" s="134"/>
      <c r="C162" s="135" t="s">
        <v>261</v>
      </c>
      <c r="D162" s="135" t="s">
        <v>156</v>
      </c>
      <c r="E162" s="136" t="s">
        <v>967</v>
      </c>
      <c r="F162" s="137" t="s">
        <v>968</v>
      </c>
      <c r="G162" s="138" t="s">
        <v>205</v>
      </c>
      <c r="H162" s="139">
        <v>1</v>
      </c>
      <c r="I162" s="140"/>
      <c r="J162" s="139">
        <f t="shared" ref="J162:J169" si="20">ROUND(I162*H162,3)</f>
        <v>0</v>
      </c>
      <c r="K162" s="141"/>
      <c r="L162" s="30"/>
      <c r="M162" s="142" t="s">
        <v>1</v>
      </c>
      <c r="N162" s="143" t="s">
        <v>41</v>
      </c>
      <c r="O162" s="55"/>
      <c r="P162" s="144">
        <f t="shared" ref="P162:P169" si="21">O162*H162</f>
        <v>0</v>
      </c>
      <c r="Q162" s="144">
        <v>0</v>
      </c>
      <c r="R162" s="144">
        <f t="shared" ref="R162:R169" si="22">Q162*H162</f>
        <v>0</v>
      </c>
      <c r="S162" s="144">
        <v>0</v>
      </c>
      <c r="T162" s="144">
        <f t="shared" ref="T162:T169" si="23">S162*H162</f>
        <v>0</v>
      </c>
      <c r="U162" s="145" t="s">
        <v>1</v>
      </c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6" t="s">
        <v>160</v>
      </c>
      <c r="AT162" s="146" t="s">
        <v>156</v>
      </c>
      <c r="AU162" s="146" t="s">
        <v>83</v>
      </c>
      <c r="AY162" s="14" t="s">
        <v>155</v>
      </c>
      <c r="BE162" s="147">
        <f t="shared" ref="BE162:BE169" si="24">IF(N162="základná",J162,0)</f>
        <v>0</v>
      </c>
      <c r="BF162" s="147">
        <f t="shared" ref="BF162:BF169" si="25">IF(N162="znížená",J162,0)</f>
        <v>0</v>
      </c>
      <c r="BG162" s="147">
        <f t="shared" ref="BG162:BG169" si="26">IF(N162="zákl. prenesená",J162,0)</f>
        <v>0</v>
      </c>
      <c r="BH162" s="147">
        <f t="shared" ref="BH162:BH169" si="27">IF(N162="zníž. prenesená",J162,0)</f>
        <v>0</v>
      </c>
      <c r="BI162" s="147">
        <f t="shared" ref="BI162:BI169" si="28">IF(N162="nulová",J162,0)</f>
        <v>0</v>
      </c>
      <c r="BJ162" s="14" t="s">
        <v>161</v>
      </c>
      <c r="BK162" s="148">
        <f t="shared" ref="BK162:BK169" si="29">ROUND(I162*H162,3)</f>
        <v>0</v>
      </c>
      <c r="BL162" s="14" t="s">
        <v>160</v>
      </c>
      <c r="BM162" s="146" t="s">
        <v>212</v>
      </c>
    </row>
    <row r="163" spans="1:65" s="2" customFormat="1" ht="24.25" customHeight="1">
      <c r="A163" s="29"/>
      <c r="B163" s="134"/>
      <c r="C163" s="149" t="s">
        <v>644</v>
      </c>
      <c r="D163" s="149" t="s">
        <v>239</v>
      </c>
      <c r="E163" s="150" t="s">
        <v>969</v>
      </c>
      <c r="F163" s="151" t="s">
        <v>970</v>
      </c>
      <c r="G163" s="152" t="s">
        <v>205</v>
      </c>
      <c r="H163" s="153">
        <v>1</v>
      </c>
      <c r="I163" s="154"/>
      <c r="J163" s="153">
        <f t="shared" si="20"/>
        <v>0</v>
      </c>
      <c r="K163" s="155"/>
      <c r="L163" s="156"/>
      <c r="M163" s="157" t="s">
        <v>1</v>
      </c>
      <c r="N163" s="158" t="s">
        <v>41</v>
      </c>
      <c r="O163" s="55"/>
      <c r="P163" s="144">
        <f t="shared" si="21"/>
        <v>0</v>
      </c>
      <c r="Q163" s="144">
        <v>0</v>
      </c>
      <c r="R163" s="144">
        <f t="shared" si="22"/>
        <v>0</v>
      </c>
      <c r="S163" s="144">
        <v>0</v>
      </c>
      <c r="T163" s="144">
        <f t="shared" si="23"/>
        <v>0</v>
      </c>
      <c r="U163" s="145" t="s">
        <v>1</v>
      </c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6" t="s">
        <v>242</v>
      </c>
      <c r="AT163" s="146" t="s">
        <v>239</v>
      </c>
      <c r="AU163" s="146" t="s">
        <v>83</v>
      </c>
      <c r="AY163" s="14" t="s">
        <v>155</v>
      </c>
      <c r="BE163" s="147">
        <f t="shared" si="24"/>
        <v>0</v>
      </c>
      <c r="BF163" s="147">
        <f t="shared" si="25"/>
        <v>0</v>
      </c>
      <c r="BG163" s="147">
        <f t="shared" si="26"/>
        <v>0</v>
      </c>
      <c r="BH163" s="147">
        <f t="shared" si="27"/>
        <v>0</v>
      </c>
      <c r="BI163" s="147">
        <f t="shared" si="28"/>
        <v>0</v>
      </c>
      <c r="BJ163" s="14" t="s">
        <v>161</v>
      </c>
      <c r="BK163" s="148">
        <f t="shared" si="29"/>
        <v>0</v>
      </c>
      <c r="BL163" s="14" t="s">
        <v>160</v>
      </c>
      <c r="BM163" s="146" t="s">
        <v>721</v>
      </c>
    </row>
    <row r="164" spans="1:65" s="2" customFormat="1" ht="24.25" customHeight="1">
      <c r="A164" s="29"/>
      <c r="B164" s="134"/>
      <c r="C164" s="135" t="s">
        <v>242</v>
      </c>
      <c r="D164" s="135" t="s">
        <v>156</v>
      </c>
      <c r="E164" s="136" t="s">
        <v>971</v>
      </c>
      <c r="F164" s="137" t="s">
        <v>972</v>
      </c>
      <c r="G164" s="138" t="s">
        <v>958</v>
      </c>
      <c r="H164" s="139">
        <v>1</v>
      </c>
      <c r="I164" s="140"/>
      <c r="J164" s="139">
        <f t="shared" si="20"/>
        <v>0</v>
      </c>
      <c r="K164" s="141"/>
      <c r="L164" s="30"/>
      <c r="M164" s="142" t="s">
        <v>1</v>
      </c>
      <c r="N164" s="143" t="s">
        <v>41</v>
      </c>
      <c r="O164" s="55"/>
      <c r="P164" s="144">
        <f t="shared" si="21"/>
        <v>0</v>
      </c>
      <c r="Q164" s="144">
        <v>0</v>
      </c>
      <c r="R164" s="144">
        <f t="shared" si="22"/>
        <v>0</v>
      </c>
      <c r="S164" s="144">
        <v>0</v>
      </c>
      <c r="T164" s="144">
        <f t="shared" si="23"/>
        <v>0</v>
      </c>
      <c r="U164" s="145" t="s">
        <v>1</v>
      </c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6" t="s">
        <v>160</v>
      </c>
      <c r="AT164" s="146" t="s">
        <v>156</v>
      </c>
      <c r="AU164" s="146" t="s">
        <v>83</v>
      </c>
      <c r="AY164" s="14" t="s">
        <v>155</v>
      </c>
      <c r="BE164" s="147">
        <f t="shared" si="24"/>
        <v>0</v>
      </c>
      <c r="BF164" s="147">
        <f t="shared" si="25"/>
        <v>0</v>
      </c>
      <c r="BG164" s="147">
        <f t="shared" si="26"/>
        <v>0</v>
      </c>
      <c r="BH164" s="147">
        <f t="shared" si="27"/>
        <v>0</v>
      </c>
      <c r="BI164" s="147">
        <f t="shared" si="28"/>
        <v>0</v>
      </c>
      <c r="BJ164" s="14" t="s">
        <v>161</v>
      </c>
      <c r="BK164" s="148">
        <f t="shared" si="29"/>
        <v>0</v>
      </c>
      <c r="BL164" s="14" t="s">
        <v>160</v>
      </c>
      <c r="BM164" s="146" t="s">
        <v>674</v>
      </c>
    </row>
    <row r="165" spans="1:65" s="2" customFormat="1" ht="24.25" customHeight="1">
      <c r="A165" s="29"/>
      <c r="B165" s="134"/>
      <c r="C165" s="135" t="s">
        <v>109</v>
      </c>
      <c r="D165" s="135" t="s">
        <v>156</v>
      </c>
      <c r="E165" s="136" t="s">
        <v>973</v>
      </c>
      <c r="F165" s="137" t="s">
        <v>974</v>
      </c>
      <c r="G165" s="138" t="s">
        <v>958</v>
      </c>
      <c r="H165" s="139">
        <v>1</v>
      </c>
      <c r="I165" s="140"/>
      <c r="J165" s="139">
        <f t="shared" si="20"/>
        <v>0</v>
      </c>
      <c r="K165" s="141"/>
      <c r="L165" s="30"/>
      <c r="M165" s="142" t="s">
        <v>1</v>
      </c>
      <c r="N165" s="143" t="s">
        <v>41</v>
      </c>
      <c r="O165" s="55"/>
      <c r="P165" s="144">
        <f t="shared" si="21"/>
        <v>0</v>
      </c>
      <c r="Q165" s="144">
        <v>0</v>
      </c>
      <c r="R165" s="144">
        <f t="shared" si="22"/>
        <v>0</v>
      </c>
      <c r="S165" s="144">
        <v>0</v>
      </c>
      <c r="T165" s="144">
        <f t="shared" si="23"/>
        <v>0</v>
      </c>
      <c r="U165" s="145" t="s">
        <v>1</v>
      </c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6" t="s">
        <v>160</v>
      </c>
      <c r="AT165" s="146" t="s">
        <v>156</v>
      </c>
      <c r="AU165" s="146" t="s">
        <v>83</v>
      </c>
      <c r="AY165" s="14" t="s">
        <v>155</v>
      </c>
      <c r="BE165" s="147">
        <f t="shared" si="24"/>
        <v>0</v>
      </c>
      <c r="BF165" s="147">
        <f t="shared" si="25"/>
        <v>0</v>
      </c>
      <c r="BG165" s="147">
        <f t="shared" si="26"/>
        <v>0</v>
      </c>
      <c r="BH165" s="147">
        <f t="shared" si="27"/>
        <v>0</v>
      </c>
      <c r="BI165" s="147">
        <f t="shared" si="28"/>
        <v>0</v>
      </c>
      <c r="BJ165" s="14" t="s">
        <v>161</v>
      </c>
      <c r="BK165" s="148">
        <f t="shared" si="29"/>
        <v>0</v>
      </c>
      <c r="BL165" s="14" t="s">
        <v>160</v>
      </c>
      <c r="BM165" s="146" t="s">
        <v>727</v>
      </c>
    </row>
    <row r="166" spans="1:65" s="2" customFormat="1" ht="24.25" customHeight="1">
      <c r="A166" s="29"/>
      <c r="B166" s="134"/>
      <c r="C166" s="135" t="s">
        <v>303</v>
      </c>
      <c r="D166" s="135" t="s">
        <v>156</v>
      </c>
      <c r="E166" s="136" t="s">
        <v>975</v>
      </c>
      <c r="F166" s="137" t="s">
        <v>976</v>
      </c>
      <c r="G166" s="138" t="s">
        <v>205</v>
      </c>
      <c r="H166" s="139">
        <v>1</v>
      </c>
      <c r="I166" s="140"/>
      <c r="J166" s="139">
        <f t="shared" si="20"/>
        <v>0</v>
      </c>
      <c r="K166" s="141"/>
      <c r="L166" s="30"/>
      <c r="M166" s="142" t="s">
        <v>1</v>
      </c>
      <c r="N166" s="143" t="s">
        <v>41</v>
      </c>
      <c r="O166" s="55"/>
      <c r="P166" s="144">
        <f t="shared" si="21"/>
        <v>0</v>
      </c>
      <c r="Q166" s="144">
        <v>0</v>
      </c>
      <c r="R166" s="144">
        <f t="shared" si="22"/>
        <v>0</v>
      </c>
      <c r="S166" s="144">
        <v>0</v>
      </c>
      <c r="T166" s="144">
        <f t="shared" si="23"/>
        <v>0</v>
      </c>
      <c r="U166" s="145" t="s">
        <v>1</v>
      </c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6" t="s">
        <v>160</v>
      </c>
      <c r="AT166" s="146" t="s">
        <v>156</v>
      </c>
      <c r="AU166" s="146" t="s">
        <v>83</v>
      </c>
      <c r="AY166" s="14" t="s">
        <v>155</v>
      </c>
      <c r="BE166" s="147">
        <f t="shared" si="24"/>
        <v>0</v>
      </c>
      <c r="BF166" s="147">
        <f t="shared" si="25"/>
        <v>0</v>
      </c>
      <c r="BG166" s="147">
        <f t="shared" si="26"/>
        <v>0</v>
      </c>
      <c r="BH166" s="147">
        <f t="shared" si="27"/>
        <v>0</v>
      </c>
      <c r="BI166" s="147">
        <f t="shared" si="28"/>
        <v>0</v>
      </c>
      <c r="BJ166" s="14" t="s">
        <v>161</v>
      </c>
      <c r="BK166" s="148">
        <f t="shared" si="29"/>
        <v>0</v>
      </c>
      <c r="BL166" s="14" t="s">
        <v>160</v>
      </c>
      <c r="BM166" s="146" t="s">
        <v>677</v>
      </c>
    </row>
    <row r="167" spans="1:65" s="2" customFormat="1" ht="24.25" customHeight="1">
      <c r="A167" s="29"/>
      <c r="B167" s="134"/>
      <c r="C167" s="135" t="s">
        <v>170</v>
      </c>
      <c r="D167" s="135" t="s">
        <v>156</v>
      </c>
      <c r="E167" s="136" t="s">
        <v>977</v>
      </c>
      <c r="F167" s="137" t="s">
        <v>978</v>
      </c>
      <c r="G167" s="138" t="s">
        <v>205</v>
      </c>
      <c r="H167" s="139">
        <v>1</v>
      </c>
      <c r="I167" s="140"/>
      <c r="J167" s="139">
        <f t="shared" si="20"/>
        <v>0</v>
      </c>
      <c r="K167" s="141"/>
      <c r="L167" s="30"/>
      <c r="M167" s="142" t="s">
        <v>1</v>
      </c>
      <c r="N167" s="143" t="s">
        <v>41</v>
      </c>
      <c r="O167" s="55"/>
      <c r="P167" s="144">
        <f t="shared" si="21"/>
        <v>0</v>
      </c>
      <c r="Q167" s="144">
        <v>0</v>
      </c>
      <c r="R167" s="144">
        <f t="shared" si="22"/>
        <v>0</v>
      </c>
      <c r="S167" s="144">
        <v>0</v>
      </c>
      <c r="T167" s="144">
        <f t="shared" si="23"/>
        <v>0</v>
      </c>
      <c r="U167" s="145" t="s">
        <v>1</v>
      </c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6" t="s">
        <v>160</v>
      </c>
      <c r="AT167" s="146" t="s">
        <v>156</v>
      </c>
      <c r="AU167" s="146" t="s">
        <v>83</v>
      </c>
      <c r="AY167" s="14" t="s">
        <v>155</v>
      </c>
      <c r="BE167" s="147">
        <f t="shared" si="24"/>
        <v>0</v>
      </c>
      <c r="BF167" s="147">
        <f t="shared" si="25"/>
        <v>0</v>
      </c>
      <c r="BG167" s="147">
        <f t="shared" si="26"/>
        <v>0</v>
      </c>
      <c r="BH167" s="147">
        <f t="shared" si="27"/>
        <v>0</v>
      </c>
      <c r="BI167" s="147">
        <f t="shared" si="28"/>
        <v>0</v>
      </c>
      <c r="BJ167" s="14" t="s">
        <v>161</v>
      </c>
      <c r="BK167" s="148">
        <f t="shared" si="29"/>
        <v>0</v>
      </c>
      <c r="BL167" s="14" t="s">
        <v>160</v>
      </c>
      <c r="BM167" s="146" t="s">
        <v>734</v>
      </c>
    </row>
    <row r="168" spans="1:65" s="2" customFormat="1" ht="14.5" customHeight="1">
      <c r="A168" s="29"/>
      <c r="B168" s="134"/>
      <c r="C168" s="149" t="s">
        <v>174</v>
      </c>
      <c r="D168" s="149" t="s">
        <v>239</v>
      </c>
      <c r="E168" s="150" t="s">
        <v>979</v>
      </c>
      <c r="F168" s="151" t="s">
        <v>980</v>
      </c>
      <c r="G168" s="152" t="s">
        <v>205</v>
      </c>
      <c r="H168" s="153">
        <v>1</v>
      </c>
      <c r="I168" s="154"/>
      <c r="J168" s="153">
        <f t="shared" si="20"/>
        <v>0</v>
      </c>
      <c r="K168" s="155"/>
      <c r="L168" s="156"/>
      <c r="M168" s="157" t="s">
        <v>1</v>
      </c>
      <c r="N168" s="158" t="s">
        <v>41</v>
      </c>
      <c r="O168" s="55"/>
      <c r="P168" s="144">
        <f t="shared" si="21"/>
        <v>0</v>
      </c>
      <c r="Q168" s="144">
        <v>0</v>
      </c>
      <c r="R168" s="144">
        <f t="shared" si="22"/>
        <v>0</v>
      </c>
      <c r="S168" s="144">
        <v>0</v>
      </c>
      <c r="T168" s="144">
        <f t="shared" si="23"/>
        <v>0</v>
      </c>
      <c r="U168" s="145" t="s">
        <v>1</v>
      </c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6" t="s">
        <v>242</v>
      </c>
      <c r="AT168" s="146" t="s">
        <v>239</v>
      </c>
      <c r="AU168" s="146" t="s">
        <v>83</v>
      </c>
      <c r="AY168" s="14" t="s">
        <v>155</v>
      </c>
      <c r="BE168" s="147">
        <f t="shared" si="24"/>
        <v>0</v>
      </c>
      <c r="BF168" s="147">
        <f t="shared" si="25"/>
        <v>0</v>
      </c>
      <c r="BG168" s="147">
        <f t="shared" si="26"/>
        <v>0</v>
      </c>
      <c r="BH168" s="147">
        <f t="shared" si="27"/>
        <v>0</v>
      </c>
      <c r="BI168" s="147">
        <f t="shared" si="28"/>
        <v>0</v>
      </c>
      <c r="BJ168" s="14" t="s">
        <v>161</v>
      </c>
      <c r="BK168" s="148">
        <f t="shared" si="29"/>
        <v>0</v>
      </c>
      <c r="BL168" s="14" t="s">
        <v>160</v>
      </c>
      <c r="BM168" s="146" t="s">
        <v>680</v>
      </c>
    </row>
    <row r="169" spans="1:65" s="2" customFormat="1" ht="14.5" customHeight="1">
      <c r="A169" s="29"/>
      <c r="B169" s="134"/>
      <c r="C169" s="135" t="s">
        <v>177</v>
      </c>
      <c r="D169" s="135" t="s">
        <v>156</v>
      </c>
      <c r="E169" s="136" t="s">
        <v>981</v>
      </c>
      <c r="F169" s="137" t="s">
        <v>982</v>
      </c>
      <c r="G169" s="138" t="s">
        <v>376</v>
      </c>
      <c r="H169" s="140"/>
      <c r="I169" s="140"/>
      <c r="J169" s="139">
        <f t="shared" si="20"/>
        <v>0</v>
      </c>
      <c r="K169" s="141"/>
      <c r="L169" s="30"/>
      <c r="M169" s="142" t="s">
        <v>1</v>
      </c>
      <c r="N169" s="143" t="s">
        <v>41</v>
      </c>
      <c r="O169" s="55"/>
      <c r="P169" s="144">
        <f t="shared" si="21"/>
        <v>0</v>
      </c>
      <c r="Q169" s="144">
        <v>0</v>
      </c>
      <c r="R169" s="144">
        <f t="shared" si="22"/>
        <v>0</v>
      </c>
      <c r="S169" s="144">
        <v>0</v>
      </c>
      <c r="T169" s="144">
        <f t="shared" si="23"/>
        <v>0</v>
      </c>
      <c r="U169" s="145" t="s">
        <v>1</v>
      </c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6" t="s">
        <v>160</v>
      </c>
      <c r="AT169" s="146" t="s">
        <v>156</v>
      </c>
      <c r="AU169" s="146" t="s">
        <v>83</v>
      </c>
      <c r="AY169" s="14" t="s">
        <v>155</v>
      </c>
      <c r="BE169" s="147">
        <f t="shared" si="24"/>
        <v>0</v>
      </c>
      <c r="BF169" s="147">
        <f t="shared" si="25"/>
        <v>0</v>
      </c>
      <c r="BG169" s="147">
        <f t="shared" si="26"/>
        <v>0</v>
      </c>
      <c r="BH169" s="147">
        <f t="shared" si="27"/>
        <v>0</v>
      </c>
      <c r="BI169" s="147">
        <f t="shared" si="28"/>
        <v>0</v>
      </c>
      <c r="BJ169" s="14" t="s">
        <v>161</v>
      </c>
      <c r="BK169" s="148">
        <f t="shared" si="29"/>
        <v>0</v>
      </c>
      <c r="BL169" s="14" t="s">
        <v>160</v>
      </c>
      <c r="BM169" s="146" t="s">
        <v>741</v>
      </c>
    </row>
    <row r="170" spans="1:65" s="11" customFormat="1" ht="25.95" customHeight="1">
      <c r="B170" s="123"/>
      <c r="D170" s="124" t="s">
        <v>74</v>
      </c>
      <c r="E170" s="125" t="s">
        <v>901</v>
      </c>
      <c r="F170" s="125" t="s">
        <v>1</v>
      </c>
      <c r="I170" s="126"/>
      <c r="J170" s="127">
        <f>BK170</f>
        <v>0</v>
      </c>
      <c r="L170" s="123"/>
      <c r="M170" s="128"/>
      <c r="N170" s="129"/>
      <c r="O170" s="129"/>
      <c r="P170" s="130">
        <f>SUM(P171:P176)</f>
        <v>0</v>
      </c>
      <c r="Q170" s="129"/>
      <c r="R170" s="130">
        <f>SUM(R171:R176)</f>
        <v>0</v>
      </c>
      <c r="S170" s="129"/>
      <c r="T170" s="130">
        <f>SUM(T171:T176)</f>
        <v>0</v>
      </c>
      <c r="U170" s="131"/>
      <c r="AR170" s="124" t="s">
        <v>83</v>
      </c>
      <c r="AT170" s="132" t="s">
        <v>74</v>
      </c>
      <c r="AU170" s="132" t="s">
        <v>75</v>
      </c>
      <c r="AY170" s="124" t="s">
        <v>155</v>
      </c>
      <c r="BK170" s="133">
        <f>SUM(BK171:BK176)</f>
        <v>0</v>
      </c>
    </row>
    <row r="171" spans="1:65" s="2" customFormat="1" ht="14.5" customHeight="1">
      <c r="A171" s="29"/>
      <c r="B171" s="134"/>
      <c r="C171" s="135" t="s">
        <v>647</v>
      </c>
      <c r="D171" s="135" t="s">
        <v>156</v>
      </c>
      <c r="E171" s="136" t="s">
        <v>983</v>
      </c>
      <c r="F171" s="137" t="s">
        <v>984</v>
      </c>
      <c r="G171" s="138" t="s">
        <v>317</v>
      </c>
      <c r="H171" s="139">
        <v>220</v>
      </c>
      <c r="I171" s="140"/>
      <c r="J171" s="139">
        <f t="shared" ref="J171:J176" si="30">ROUND(I171*H171,3)</f>
        <v>0</v>
      </c>
      <c r="K171" s="141"/>
      <c r="L171" s="30"/>
      <c r="M171" s="142" t="s">
        <v>1</v>
      </c>
      <c r="N171" s="143" t="s">
        <v>41</v>
      </c>
      <c r="O171" s="55"/>
      <c r="P171" s="144">
        <f t="shared" ref="P171:P176" si="31">O171*H171</f>
        <v>0</v>
      </c>
      <c r="Q171" s="144">
        <v>0</v>
      </c>
      <c r="R171" s="144">
        <f t="shared" ref="R171:R176" si="32">Q171*H171</f>
        <v>0</v>
      </c>
      <c r="S171" s="144">
        <v>0</v>
      </c>
      <c r="T171" s="144">
        <f t="shared" ref="T171:T176" si="33">S171*H171</f>
        <v>0</v>
      </c>
      <c r="U171" s="145" t="s">
        <v>1</v>
      </c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6" t="s">
        <v>160</v>
      </c>
      <c r="AT171" s="146" t="s">
        <v>156</v>
      </c>
      <c r="AU171" s="146" t="s">
        <v>83</v>
      </c>
      <c r="AY171" s="14" t="s">
        <v>155</v>
      </c>
      <c r="BE171" s="147">
        <f t="shared" ref="BE171:BE176" si="34">IF(N171="základná",J171,0)</f>
        <v>0</v>
      </c>
      <c r="BF171" s="147">
        <f t="shared" ref="BF171:BF176" si="35">IF(N171="znížená",J171,0)</f>
        <v>0</v>
      </c>
      <c r="BG171" s="147">
        <f t="shared" ref="BG171:BG176" si="36">IF(N171="zákl. prenesená",J171,0)</f>
        <v>0</v>
      </c>
      <c r="BH171" s="147">
        <f t="shared" ref="BH171:BH176" si="37">IF(N171="zníž. prenesená",J171,0)</f>
        <v>0</v>
      </c>
      <c r="BI171" s="147">
        <f t="shared" ref="BI171:BI176" si="38">IF(N171="nulová",J171,0)</f>
        <v>0</v>
      </c>
      <c r="BJ171" s="14" t="s">
        <v>161</v>
      </c>
      <c r="BK171" s="148">
        <f t="shared" ref="BK171:BK176" si="39">ROUND(I171*H171,3)</f>
        <v>0</v>
      </c>
      <c r="BL171" s="14" t="s">
        <v>160</v>
      </c>
      <c r="BM171" s="146" t="s">
        <v>684</v>
      </c>
    </row>
    <row r="172" spans="1:65" s="2" customFormat="1" ht="14.5" customHeight="1">
      <c r="A172" s="29"/>
      <c r="B172" s="134"/>
      <c r="C172" s="135" t="s">
        <v>663</v>
      </c>
      <c r="D172" s="135" t="s">
        <v>156</v>
      </c>
      <c r="E172" s="136" t="s">
        <v>914</v>
      </c>
      <c r="F172" s="137" t="s">
        <v>915</v>
      </c>
      <c r="G172" s="138" t="s">
        <v>317</v>
      </c>
      <c r="H172" s="139">
        <v>52</v>
      </c>
      <c r="I172" s="140"/>
      <c r="J172" s="139">
        <f t="shared" si="30"/>
        <v>0</v>
      </c>
      <c r="K172" s="141"/>
      <c r="L172" s="30"/>
      <c r="M172" s="142" t="s">
        <v>1</v>
      </c>
      <c r="N172" s="143" t="s">
        <v>41</v>
      </c>
      <c r="O172" s="55"/>
      <c r="P172" s="144">
        <f t="shared" si="31"/>
        <v>0</v>
      </c>
      <c r="Q172" s="144">
        <v>0</v>
      </c>
      <c r="R172" s="144">
        <f t="shared" si="32"/>
        <v>0</v>
      </c>
      <c r="S172" s="144">
        <v>0</v>
      </c>
      <c r="T172" s="144">
        <f t="shared" si="33"/>
        <v>0</v>
      </c>
      <c r="U172" s="145" t="s">
        <v>1</v>
      </c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6" t="s">
        <v>160</v>
      </c>
      <c r="AT172" s="146" t="s">
        <v>156</v>
      </c>
      <c r="AU172" s="146" t="s">
        <v>83</v>
      </c>
      <c r="AY172" s="14" t="s">
        <v>155</v>
      </c>
      <c r="BE172" s="147">
        <f t="shared" si="34"/>
        <v>0</v>
      </c>
      <c r="BF172" s="147">
        <f t="shared" si="35"/>
        <v>0</v>
      </c>
      <c r="BG172" s="147">
        <f t="shared" si="36"/>
        <v>0</v>
      </c>
      <c r="BH172" s="147">
        <f t="shared" si="37"/>
        <v>0</v>
      </c>
      <c r="BI172" s="147">
        <f t="shared" si="38"/>
        <v>0</v>
      </c>
      <c r="BJ172" s="14" t="s">
        <v>161</v>
      </c>
      <c r="BK172" s="148">
        <f t="shared" si="39"/>
        <v>0</v>
      </c>
      <c r="BL172" s="14" t="s">
        <v>160</v>
      </c>
      <c r="BM172" s="146" t="s">
        <v>748</v>
      </c>
    </row>
    <row r="173" spans="1:65" s="2" customFormat="1" ht="14.5" customHeight="1">
      <c r="A173" s="29"/>
      <c r="B173" s="134"/>
      <c r="C173" s="135" t="s">
        <v>650</v>
      </c>
      <c r="D173" s="135" t="s">
        <v>156</v>
      </c>
      <c r="E173" s="136" t="s">
        <v>985</v>
      </c>
      <c r="F173" s="137" t="s">
        <v>986</v>
      </c>
      <c r="G173" s="138" t="s">
        <v>317</v>
      </c>
      <c r="H173" s="139">
        <v>18</v>
      </c>
      <c r="I173" s="140"/>
      <c r="J173" s="139">
        <f t="shared" si="30"/>
        <v>0</v>
      </c>
      <c r="K173" s="141"/>
      <c r="L173" s="30"/>
      <c r="M173" s="142" t="s">
        <v>1</v>
      </c>
      <c r="N173" s="143" t="s">
        <v>41</v>
      </c>
      <c r="O173" s="55"/>
      <c r="P173" s="144">
        <f t="shared" si="31"/>
        <v>0</v>
      </c>
      <c r="Q173" s="144">
        <v>0</v>
      </c>
      <c r="R173" s="144">
        <f t="shared" si="32"/>
        <v>0</v>
      </c>
      <c r="S173" s="144">
        <v>0</v>
      </c>
      <c r="T173" s="144">
        <f t="shared" si="33"/>
        <v>0</v>
      </c>
      <c r="U173" s="145" t="s">
        <v>1</v>
      </c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6" t="s">
        <v>160</v>
      </c>
      <c r="AT173" s="146" t="s">
        <v>156</v>
      </c>
      <c r="AU173" s="146" t="s">
        <v>83</v>
      </c>
      <c r="AY173" s="14" t="s">
        <v>155</v>
      </c>
      <c r="BE173" s="147">
        <f t="shared" si="34"/>
        <v>0</v>
      </c>
      <c r="BF173" s="147">
        <f t="shared" si="35"/>
        <v>0</v>
      </c>
      <c r="BG173" s="147">
        <f t="shared" si="36"/>
        <v>0</v>
      </c>
      <c r="BH173" s="147">
        <f t="shared" si="37"/>
        <v>0</v>
      </c>
      <c r="BI173" s="147">
        <f t="shared" si="38"/>
        <v>0</v>
      </c>
      <c r="BJ173" s="14" t="s">
        <v>161</v>
      </c>
      <c r="BK173" s="148">
        <f t="shared" si="39"/>
        <v>0</v>
      </c>
      <c r="BL173" s="14" t="s">
        <v>160</v>
      </c>
      <c r="BM173" s="146" t="s">
        <v>687</v>
      </c>
    </row>
    <row r="174" spans="1:65" s="2" customFormat="1" ht="14.5" customHeight="1">
      <c r="A174" s="29"/>
      <c r="B174" s="134"/>
      <c r="C174" s="135" t="s">
        <v>180</v>
      </c>
      <c r="D174" s="135" t="s">
        <v>156</v>
      </c>
      <c r="E174" s="136" t="s">
        <v>916</v>
      </c>
      <c r="F174" s="137" t="s">
        <v>917</v>
      </c>
      <c r="G174" s="138" t="s">
        <v>317</v>
      </c>
      <c r="H174" s="139">
        <v>24</v>
      </c>
      <c r="I174" s="140"/>
      <c r="J174" s="139">
        <f t="shared" si="30"/>
        <v>0</v>
      </c>
      <c r="K174" s="141"/>
      <c r="L174" s="30"/>
      <c r="M174" s="142" t="s">
        <v>1</v>
      </c>
      <c r="N174" s="143" t="s">
        <v>41</v>
      </c>
      <c r="O174" s="55"/>
      <c r="P174" s="144">
        <f t="shared" si="31"/>
        <v>0</v>
      </c>
      <c r="Q174" s="144">
        <v>0</v>
      </c>
      <c r="R174" s="144">
        <f t="shared" si="32"/>
        <v>0</v>
      </c>
      <c r="S174" s="144">
        <v>0</v>
      </c>
      <c r="T174" s="144">
        <f t="shared" si="33"/>
        <v>0</v>
      </c>
      <c r="U174" s="145" t="s">
        <v>1</v>
      </c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6" t="s">
        <v>160</v>
      </c>
      <c r="AT174" s="146" t="s">
        <v>156</v>
      </c>
      <c r="AU174" s="146" t="s">
        <v>83</v>
      </c>
      <c r="AY174" s="14" t="s">
        <v>155</v>
      </c>
      <c r="BE174" s="147">
        <f t="shared" si="34"/>
        <v>0</v>
      </c>
      <c r="BF174" s="147">
        <f t="shared" si="35"/>
        <v>0</v>
      </c>
      <c r="BG174" s="147">
        <f t="shared" si="36"/>
        <v>0</v>
      </c>
      <c r="BH174" s="147">
        <f t="shared" si="37"/>
        <v>0</v>
      </c>
      <c r="BI174" s="147">
        <f t="shared" si="38"/>
        <v>0</v>
      </c>
      <c r="BJ174" s="14" t="s">
        <v>161</v>
      </c>
      <c r="BK174" s="148">
        <f t="shared" si="39"/>
        <v>0</v>
      </c>
      <c r="BL174" s="14" t="s">
        <v>160</v>
      </c>
      <c r="BM174" s="146" t="s">
        <v>215</v>
      </c>
    </row>
    <row r="175" spans="1:65" s="2" customFormat="1" ht="14.5" customHeight="1">
      <c r="A175" s="29"/>
      <c r="B175" s="134"/>
      <c r="C175" s="135" t="s">
        <v>186</v>
      </c>
      <c r="D175" s="135" t="s">
        <v>156</v>
      </c>
      <c r="E175" s="136" t="s">
        <v>987</v>
      </c>
      <c r="F175" s="137" t="s">
        <v>988</v>
      </c>
      <c r="G175" s="138" t="s">
        <v>317</v>
      </c>
      <c r="H175" s="139">
        <v>314</v>
      </c>
      <c r="I175" s="140"/>
      <c r="J175" s="139">
        <f t="shared" si="30"/>
        <v>0</v>
      </c>
      <c r="K175" s="141"/>
      <c r="L175" s="30"/>
      <c r="M175" s="142" t="s">
        <v>1</v>
      </c>
      <c r="N175" s="143" t="s">
        <v>41</v>
      </c>
      <c r="O175" s="55"/>
      <c r="P175" s="144">
        <f t="shared" si="31"/>
        <v>0</v>
      </c>
      <c r="Q175" s="144">
        <v>0</v>
      </c>
      <c r="R175" s="144">
        <f t="shared" si="32"/>
        <v>0</v>
      </c>
      <c r="S175" s="144">
        <v>0</v>
      </c>
      <c r="T175" s="144">
        <f t="shared" si="33"/>
        <v>0</v>
      </c>
      <c r="U175" s="145" t="s">
        <v>1</v>
      </c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46" t="s">
        <v>160</v>
      </c>
      <c r="AT175" s="146" t="s">
        <v>156</v>
      </c>
      <c r="AU175" s="146" t="s">
        <v>83</v>
      </c>
      <c r="AY175" s="14" t="s">
        <v>155</v>
      </c>
      <c r="BE175" s="147">
        <f t="shared" si="34"/>
        <v>0</v>
      </c>
      <c r="BF175" s="147">
        <f t="shared" si="35"/>
        <v>0</v>
      </c>
      <c r="BG175" s="147">
        <f t="shared" si="36"/>
        <v>0</v>
      </c>
      <c r="BH175" s="147">
        <f t="shared" si="37"/>
        <v>0</v>
      </c>
      <c r="BI175" s="147">
        <f t="shared" si="38"/>
        <v>0</v>
      </c>
      <c r="BJ175" s="14" t="s">
        <v>161</v>
      </c>
      <c r="BK175" s="148">
        <f t="shared" si="39"/>
        <v>0</v>
      </c>
      <c r="BL175" s="14" t="s">
        <v>160</v>
      </c>
      <c r="BM175" s="146" t="s">
        <v>219</v>
      </c>
    </row>
    <row r="176" spans="1:65" s="2" customFormat="1" ht="24.25" customHeight="1">
      <c r="A176" s="29"/>
      <c r="B176" s="134"/>
      <c r="C176" s="135" t="s">
        <v>183</v>
      </c>
      <c r="D176" s="135" t="s">
        <v>156</v>
      </c>
      <c r="E176" s="136" t="s">
        <v>989</v>
      </c>
      <c r="F176" s="137" t="s">
        <v>990</v>
      </c>
      <c r="G176" s="138" t="s">
        <v>376</v>
      </c>
      <c r="H176" s="140"/>
      <c r="I176" s="140"/>
      <c r="J176" s="139">
        <f t="shared" si="30"/>
        <v>0</v>
      </c>
      <c r="K176" s="141"/>
      <c r="L176" s="30"/>
      <c r="M176" s="142" t="s">
        <v>1</v>
      </c>
      <c r="N176" s="143" t="s">
        <v>41</v>
      </c>
      <c r="O176" s="55"/>
      <c r="P176" s="144">
        <f t="shared" si="31"/>
        <v>0</v>
      </c>
      <c r="Q176" s="144">
        <v>0</v>
      </c>
      <c r="R176" s="144">
        <f t="shared" si="32"/>
        <v>0</v>
      </c>
      <c r="S176" s="144">
        <v>0</v>
      </c>
      <c r="T176" s="144">
        <f t="shared" si="33"/>
        <v>0</v>
      </c>
      <c r="U176" s="145" t="s">
        <v>1</v>
      </c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6" t="s">
        <v>160</v>
      </c>
      <c r="AT176" s="146" t="s">
        <v>156</v>
      </c>
      <c r="AU176" s="146" t="s">
        <v>83</v>
      </c>
      <c r="AY176" s="14" t="s">
        <v>155</v>
      </c>
      <c r="BE176" s="147">
        <f t="shared" si="34"/>
        <v>0</v>
      </c>
      <c r="BF176" s="147">
        <f t="shared" si="35"/>
        <v>0</v>
      </c>
      <c r="BG176" s="147">
        <f t="shared" si="36"/>
        <v>0</v>
      </c>
      <c r="BH176" s="147">
        <f t="shared" si="37"/>
        <v>0</v>
      </c>
      <c r="BI176" s="147">
        <f t="shared" si="38"/>
        <v>0</v>
      </c>
      <c r="BJ176" s="14" t="s">
        <v>161</v>
      </c>
      <c r="BK176" s="148">
        <f t="shared" si="39"/>
        <v>0</v>
      </c>
      <c r="BL176" s="14" t="s">
        <v>160</v>
      </c>
      <c r="BM176" s="146" t="s">
        <v>760</v>
      </c>
    </row>
    <row r="177" spans="1:65" s="11" customFormat="1" ht="25.95" customHeight="1">
      <c r="B177" s="123"/>
      <c r="D177" s="124" t="s">
        <v>74</v>
      </c>
      <c r="E177" s="125" t="s">
        <v>901</v>
      </c>
      <c r="F177" s="125" t="s">
        <v>1</v>
      </c>
      <c r="I177" s="126"/>
      <c r="J177" s="127">
        <f>BK177</f>
        <v>0</v>
      </c>
      <c r="L177" s="123"/>
      <c r="M177" s="128"/>
      <c r="N177" s="129"/>
      <c r="O177" s="129"/>
      <c r="P177" s="130">
        <f>SUM(P178:P199)</f>
        <v>0</v>
      </c>
      <c r="Q177" s="129"/>
      <c r="R177" s="130">
        <f>SUM(R178:R199)</f>
        <v>0</v>
      </c>
      <c r="S177" s="129"/>
      <c r="T177" s="130">
        <f>SUM(T178:T199)</f>
        <v>0</v>
      </c>
      <c r="U177" s="131"/>
      <c r="AR177" s="124" t="s">
        <v>83</v>
      </c>
      <c r="AT177" s="132" t="s">
        <v>74</v>
      </c>
      <c r="AU177" s="132" t="s">
        <v>75</v>
      </c>
      <c r="AY177" s="124" t="s">
        <v>155</v>
      </c>
      <c r="BK177" s="133">
        <f>SUM(BK178:BK199)</f>
        <v>0</v>
      </c>
    </row>
    <row r="178" spans="1:65" s="2" customFormat="1" ht="24.25" customHeight="1">
      <c r="A178" s="29"/>
      <c r="B178" s="134"/>
      <c r="C178" s="135" t="s">
        <v>706</v>
      </c>
      <c r="D178" s="135" t="s">
        <v>156</v>
      </c>
      <c r="E178" s="136" t="s">
        <v>991</v>
      </c>
      <c r="F178" s="137" t="s">
        <v>992</v>
      </c>
      <c r="G178" s="138" t="s">
        <v>205</v>
      </c>
      <c r="H178" s="139">
        <v>20</v>
      </c>
      <c r="I178" s="140"/>
      <c r="J178" s="139">
        <f t="shared" ref="J178:J199" si="40">ROUND(I178*H178,3)</f>
        <v>0</v>
      </c>
      <c r="K178" s="141"/>
      <c r="L178" s="30"/>
      <c r="M178" s="142" t="s">
        <v>1</v>
      </c>
      <c r="N178" s="143" t="s">
        <v>41</v>
      </c>
      <c r="O178" s="55"/>
      <c r="P178" s="144">
        <f t="shared" ref="P178:P199" si="41">O178*H178</f>
        <v>0</v>
      </c>
      <c r="Q178" s="144">
        <v>0</v>
      </c>
      <c r="R178" s="144">
        <f t="shared" ref="R178:R199" si="42">Q178*H178</f>
        <v>0</v>
      </c>
      <c r="S178" s="144">
        <v>0</v>
      </c>
      <c r="T178" s="144">
        <f t="shared" ref="T178:T199" si="43">S178*H178</f>
        <v>0</v>
      </c>
      <c r="U178" s="145" t="s">
        <v>1</v>
      </c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6" t="s">
        <v>160</v>
      </c>
      <c r="AT178" s="146" t="s">
        <v>156</v>
      </c>
      <c r="AU178" s="146" t="s">
        <v>83</v>
      </c>
      <c r="AY178" s="14" t="s">
        <v>155</v>
      </c>
      <c r="BE178" s="147">
        <f t="shared" ref="BE178:BE199" si="44">IF(N178="základná",J178,0)</f>
        <v>0</v>
      </c>
      <c r="BF178" s="147">
        <f t="shared" ref="BF178:BF199" si="45">IF(N178="znížená",J178,0)</f>
        <v>0</v>
      </c>
      <c r="BG178" s="147">
        <f t="shared" ref="BG178:BG199" si="46">IF(N178="zákl. prenesená",J178,0)</f>
        <v>0</v>
      </c>
      <c r="BH178" s="147">
        <f t="shared" ref="BH178:BH199" si="47">IF(N178="zníž. prenesená",J178,0)</f>
        <v>0</v>
      </c>
      <c r="BI178" s="147">
        <f t="shared" ref="BI178:BI199" si="48">IF(N178="nulová",J178,0)</f>
        <v>0</v>
      </c>
      <c r="BJ178" s="14" t="s">
        <v>161</v>
      </c>
      <c r="BK178" s="148">
        <f t="shared" ref="BK178:BK199" si="49">ROUND(I178*H178,3)</f>
        <v>0</v>
      </c>
      <c r="BL178" s="14" t="s">
        <v>160</v>
      </c>
      <c r="BM178" s="146" t="s">
        <v>692</v>
      </c>
    </row>
    <row r="179" spans="1:65" s="2" customFormat="1" ht="24.25" customHeight="1">
      <c r="A179" s="29"/>
      <c r="B179" s="134"/>
      <c r="C179" s="135" t="s">
        <v>666</v>
      </c>
      <c r="D179" s="135" t="s">
        <v>156</v>
      </c>
      <c r="E179" s="136" t="s">
        <v>993</v>
      </c>
      <c r="F179" s="137" t="s">
        <v>994</v>
      </c>
      <c r="G179" s="138" t="s">
        <v>205</v>
      </c>
      <c r="H179" s="139">
        <v>1</v>
      </c>
      <c r="I179" s="140"/>
      <c r="J179" s="139">
        <f t="shared" si="40"/>
        <v>0</v>
      </c>
      <c r="K179" s="141"/>
      <c r="L179" s="30"/>
      <c r="M179" s="142" t="s">
        <v>1</v>
      </c>
      <c r="N179" s="143" t="s">
        <v>41</v>
      </c>
      <c r="O179" s="55"/>
      <c r="P179" s="144">
        <f t="shared" si="41"/>
        <v>0</v>
      </c>
      <c r="Q179" s="144">
        <v>0</v>
      </c>
      <c r="R179" s="144">
        <f t="shared" si="42"/>
        <v>0</v>
      </c>
      <c r="S179" s="144">
        <v>0</v>
      </c>
      <c r="T179" s="144">
        <f t="shared" si="43"/>
        <v>0</v>
      </c>
      <c r="U179" s="145" t="s">
        <v>1</v>
      </c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6" t="s">
        <v>160</v>
      </c>
      <c r="AT179" s="146" t="s">
        <v>156</v>
      </c>
      <c r="AU179" s="146" t="s">
        <v>83</v>
      </c>
      <c r="AY179" s="14" t="s">
        <v>155</v>
      </c>
      <c r="BE179" s="147">
        <f t="shared" si="44"/>
        <v>0</v>
      </c>
      <c r="BF179" s="147">
        <f t="shared" si="45"/>
        <v>0</v>
      </c>
      <c r="BG179" s="147">
        <f t="shared" si="46"/>
        <v>0</v>
      </c>
      <c r="BH179" s="147">
        <f t="shared" si="47"/>
        <v>0</v>
      </c>
      <c r="BI179" s="147">
        <f t="shared" si="48"/>
        <v>0</v>
      </c>
      <c r="BJ179" s="14" t="s">
        <v>161</v>
      </c>
      <c r="BK179" s="148">
        <f t="shared" si="49"/>
        <v>0</v>
      </c>
      <c r="BL179" s="14" t="s">
        <v>160</v>
      </c>
      <c r="BM179" s="146" t="s">
        <v>765</v>
      </c>
    </row>
    <row r="180" spans="1:65" s="2" customFormat="1" ht="14.5" customHeight="1">
      <c r="A180" s="29"/>
      <c r="B180" s="134"/>
      <c r="C180" s="149" t="s">
        <v>711</v>
      </c>
      <c r="D180" s="149" t="s">
        <v>239</v>
      </c>
      <c r="E180" s="150" t="s">
        <v>995</v>
      </c>
      <c r="F180" s="151" t="s">
        <v>996</v>
      </c>
      <c r="G180" s="152" t="s">
        <v>205</v>
      </c>
      <c r="H180" s="153">
        <v>1</v>
      </c>
      <c r="I180" s="154"/>
      <c r="J180" s="153">
        <f t="shared" si="40"/>
        <v>0</v>
      </c>
      <c r="K180" s="155"/>
      <c r="L180" s="156"/>
      <c r="M180" s="157" t="s">
        <v>1</v>
      </c>
      <c r="N180" s="158" t="s">
        <v>41</v>
      </c>
      <c r="O180" s="55"/>
      <c r="P180" s="144">
        <f t="shared" si="41"/>
        <v>0</v>
      </c>
      <c r="Q180" s="144">
        <v>0</v>
      </c>
      <c r="R180" s="144">
        <f t="shared" si="42"/>
        <v>0</v>
      </c>
      <c r="S180" s="144">
        <v>0</v>
      </c>
      <c r="T180" s="144">
        <f t="shared" si="43"/>
        <v>0</v>
      </c>
      <c r="U180" s="145" t="s">
        <v>1</v>
      </c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6" t="s">
        <v>242</v>
      </c>
      <c r="AT180" s="146" t="s">
        <v>239</v>
      </c>
      <c r="AU180" s="146" t="s">
        <v>83</v>
      </c>
      <c r="AY180" s="14" t="s">
        <v>155</v>
      </c>
      <c r="BE180" s="147">
        <f t="shared" si="44"/>
        <v>0</v>
      </c>
      <c r="BF180" s="147">
        <f t="shared" si="45"/>
        <v>0</v>
      </c>
      <c r="BG180" s="147">
        <f t="shared" si="46"/>
        <v>0</v>
      </c>
      <c r="BH180" s="147">
        <f t="shared" si="47"/>
        <v>0</v>
      </c>
      <c r="BI180" s="147">
        <f t="shared" si="48"/>
        <v>0</v>
      </c>
      <c r="BJ180" s="14" t="s">
        <v>161</v>
      </c>
      <c r="BK180" s="148">
        <f t="shared" si="49"/>
        <v>0</v>
      </c>
      <c r="BL180" s="14" t="s">
        <v>160</v>
      </c>
      <c r="BM180" s="146" t="s">
        <v>696</v>
      </c>
    </row>
    <row r="181" spans="1:65" s="2" customFormat="1" ht="24.25" customHeight="1">
      <c r="A181" s="29"/>
      <c r="B181" s="134"/>
      <c r="C181" s="135" t="s">
        <v>748</v>
      </c>
      <c r="D181" s="135" t="s">
        <v>156</v>
      </c>
      <c r="E181" s="136" t="s">
        <v>997</v>
      </c>
      <c r="F181" s="137" t="s">
        <v>998</v>
      </c>
      <c r="G181" s="138" t="s">
        <v>205</v>
      </c>
      <c r="H181" s="139">
        <v>20</v>
      </c>
      <c r="I181" s="140"/>
      <c r="J181" s="139">
        <f t="shared" si="40"/>
        <v>0</v>
      </c>
      <c r="K181" s="141"/>
      <c r="L181" s="30"/>
      <c r="M181" s="142" t="s">
        <v>1</v>
      </c>
      <c r="N181" s="143" t="s">
        <v>41</v>
      </c>
      <c r="O181" s="55"/>
      <c r="P181" s="144">
        <f t="shared" si="41"/>
        <v>0</v>
      </c>
      <c r="Q181" s="144">
        <v>0</v>
      </c>
      <c r="R181" s="144">
        <f t="shared" si="42"/>
        <v>0</v>
      </c>
      <c r="S181" s="144">
        <v>0</v>
      </c>
      <c r="T181" s="144">
        <f t="shared" si="43"/>
        <v>0</v>
      </c>
      <c r="U181" s="145" t="s">
        <v>1</v>
      </c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6" t="s">
        <v>160</v>
      </c>
      <c r="AT181" s="146" t="s">
        <v>156</v>
      </c>
      <c r="AU181" s="146" t="s">
        <v>83</v>
      </c>
      <c r="AY181" s="14" t="s">
        <v>155</v>
      </c>
      <c r="BE181" s="147">
        <f t="shared" si="44"/>
        <v>0</v>
      </c>
      <c r="BF181" s="147">
        <f t="shared" si="45"/>
        <v>0</v>
      </c>
      <c r="BG181" s="147">
        <f t="shared" si="46"/>
        <v>0</v>
      </c>
      <c r="BH181" s="147">
        <f t="shared" si="47"/>
        <v>0</v>
      </c>
      <c r="BI181" s="147">
        <f t="shared" si="48"/>
        <v>0</v>
      </c>
      <c r="BJ181" s="14" t="s">
        <v>161</v>
      </c>
      <c r="BK181" s="148">
        <f t="shared" si="49"/>
        <v>0</v>
      </c>
      <c r="BL181" s="14" t="s">
        <v>160</v>
      </c>
      <c r="BM181" s="146" t="s">
        <v>771</v>
      </c>
    </row>
    <row r="182" spans="1:65" s="2" customFormat="1" ht="14.5" customHeight="1">
      <c r="A182" s="29"/>
      <c r="B182" s="134"/>
      <c r="C182" s="149" t="s">
        <v>687</v>
      </c>
      <c r="D182" s="149" t="s">
        <v>239</v>
      </c>
      <c r="E182" s="150" t="s">
        <v>999</v>
      </c>
      <c r="F182" s="151" t="s">
        <v>1000</v>
      </c>
      <c r="G182" s="152" t="s">
        <v>737</v>
      </c>
      <c r="H182" s="153">
        <v>16</v>
      </c>
      <c r="I182" s="154"/>
      <c r="J182" s="153">
        <f t="shared" si="40"/>
        <v>0</v>
      </c>
      <c r="K182" s="155"/>
      <c r="L182" s="156"/>
      <c r="M182" s="157" t="s">
        <v>1</v>
      </c>
      <c r="N182" s="158" t="s">
        <v>41</v>
      </c>
      <c r="O182" s="55"/>
      <c r="P182" s="144">
        <f t="shared" si="41"/>
        <v>0</v>
      </c>
      <c r="Q182" s="144">
        <v>0</v>
      </c>
      <c r="R182" s="144">
        <f t="shared" si="42"/>
        <v>0</v>
      </c>
      <c r="S182" s="144">
        <v>0</v>
      </c>
      <c r="T182" s="144">
        <f t="shared" si="43"/>
        <v>0</v>
      </c>
      <c r="U182" s="145" t="s">
        <v>1</v>
      </c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6" t="s">
        <v>242</v>
      </c>
      <c r="AT182" s="146" t="s">
        <v>239</v>
      </c>
      <c r="AU182" s="146" t="s">
        <v>83</v>
      </c>
      <c r="AY182" s="14" t="s">
        <v>155</v>
      </c>
      <c r="BE182" s="147">
        <f t="shared" si="44"/>
        <v>0</v>
      </c>
      <c r="BF182" s="147">
        <f t="shared" si="45"/>
        <v>0</v>
      </c>
      <c r="BG182" s="147">
        <f t="shared" si="46"/>
        <v>0</v>
      </c>
      <c r="BH182" s="147">
        <f t="shared" si="47"/>
        <v>0</v>
      </c>
      <c r="BI182" s="147">
        <f t="shared" si="48"/>
        <v>0</v>
      </c>
      <c r="BJ182" s="14" t="s">
        <v>161</v>
      </c>
      <c r="BK182" s="148">
        <f t="shared" si="49"/>
        <v>0</v>
      </c>
      <c r="BL182" s="14" t="s">
        <v>160</v>
      </c>
      <c r="BM182" s="146" t="s">
        <v>699</v>
      </c>
    </row>
    <row r="183" spans="1:65" s="2" customFormat="1" ht="14.5" customHeight="1">
      <c r="A183" s="29"/>
      <c r="B183" s="134"/>
      <c r="C183" s="149" t="s">
        <v>215</v>
      </c>
      <c r="D183" s="149" t="s">
        <v>239</v>
      </c>
      <c r="E183" s="150" t="s">
        <v>1001</v>
      </c>
      <c r="F183" s="151" t="s">
        <v>1002</v>
      </c>
      <c r="G183" s="152" t="s">
        <v>737</v>
      </c>
      <c r="H183" s="153">
        <v>4</v>
      </c>
      <c r="I183" s="154"/>
      <c r="J183" s="153">
        <f t="shared" si="40"/>
        <v>0</v>
      </c>
      <c r="K183" s="155"/>
      <c r="L183" s="156"/>
      <c r="M183" s="157" t="s">
        <v>1</v>
      </c>
      <c r="N183" s="158" t="s">
        <v>41</v>
      </c>
      <c r="O183" s="55"/>
      <c r="P183" s="144">
        <f t="shared" si="41"/>
        <v>0</v>
      </c>
      <c r="Q183" s="144">
        <v>0</v>
      </c>
      <c r="R183" s="144">
        <f t="shared" si="42"/>
        <v>0</v>
      </c>
      <c r="S183" s="144">
        <v>0</v>
      </c>
      <c r="T183" s="144">
        <f t="shared" si="43"/>
        <v>0</v>
      </c>
      <c r="U183" s="145" t="s">
        <v>1</v>
      </c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6" t="s">
        <v>242</v>
      </c>
      <c r="AT183" s="146" t="s">
        <v>239</v>
      </c>
      <c r="AU183" s="146" t="s">
        <v>83</v>
      </c>
      <c r="AY183" s="14" t="s">
        <v>155</v>
      </c>
      <c r="BE183" s="147">
        <f t="shared" si="44"/>
        <v>0</v>
      </c>
      <c r="BF183" s="147">
        <f t="shared" si="45"/>
        <v>0</v>
      </c>
      <c r="BG183" s="147">
        <f t="shared" si="46"/>
        <v>0</v>
      </c>
      <c r="BH183" s="147">
        <f t="shared" si="47"/>
        <v>0</v>
      </c>
      <c r="BI183" s="147">
        <f t="shared" si="48"/>
        <v>0</v>
      </c>
      <c r="BJ183" s="14" t="s">
        <v>161</v>
      </c>
      <c r="BK183" s="148">
        <f t="shared" si="49"/>
        <v>0</v>
      </c>
      <c r="BL183" s="14" t="s">
        <v>160</v>
      </c>
      <c r="BM183" s="146" t="s">
        <v>777</v>
      </c>
    </row>
    <row r="184" spans="1:65" s="2" customFormat="1" ht="14.5" customHeight="1">
      <c r="A184" s="29"/>
      <c r="B184" s="134"/>
      <c r="C184" s="135" t="s">
        <v>669</v>
      </c>
      <c r="D184" s="135" t="s">
        <v>156</v>
      </c>
      <c r="E184" s="136" t="s">
        <v>1003</v>
      </c>
      <c r="F184" s="137" t="s">
        <v>1004</v>
      </c>
      <c r="G184" s="138" t="s">
        <v>205</v>
      </c>
      <c r="H184" s="139">
        <v>1</v>
      </c>
      <c r="I184" s="140"/>
      <c r="J184" s="139">
        <f t="shared" si="40"/>
        <v>0</v>
      </c>
      <c r="K184" s="141"/>
      <c r="L184" s="30"/>
      <c r="M184" s="142" t="s">
        <v>1</v>
      </c>
      <c r="N184" s="143" t="s">
        <v>41</v>
      </c>
      <c r="O184" s="55"/>
      <c r="P184" s="144">
        <f t="shared" si="41"/>
        <v>0</v>
      </c>
      <c r="Q184" s="144">
        <v>0</v>
      </c>
      <c r="R184" s="144">
        <f t="shared" si="42"/>
        <v>0</v>
      </c>
      <c r="S184" s="144">
        <v>0</v>
      </c>
      <c r="T184" s="144">
        <f t="shared" si="43"/>
        <v>0</v>
      </c>
      <c r="U184" s="145" t="s">
        <v>1</v>
      </c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6" t="s">
        <v>160</v>
      </c>
      <c r="AT184" s="146" t="s">
        <v>156</v>
      </c>
      <c r="AU184" s="146" t="s">
        <v>83</v>
      </c>
      <c r="AY184" s="14" t="s">
        <v>155</v>
      </c>
      <c r="BE184" s="147">
        <f t="shared" si="44"/>
        <v>0</v>
      </c>
      <c r="BF184" s="147">
        <f t="shared" si="45"/>
        <v>0</v>
      </c>
      <c r="BG184" s="147">
        <f t="shared" si="46"/>
        <v>0</v>
      </c>
      <c r="BH184" s="147">
        <f t="shared" si="47"/>
        <v>0</v>
      </c>
      <c r="BI184" s="147">
        <f t="shared" si="48"/>
        <v>0</v>
      </c>
      <c r="BJ184" s="14" t="s">
        <v>161</v>
      </c>
      <c r="BK184" s="148">
        <f t="shared" si="49"/>
        <v>0</v>
      </c>
      <c r="BL184" s="14" t="s">
        <v>160</v>
      </c>
      <c r="BM184" s="146" t="s">
        <v>702</v>
      </c>
    </row>
    <row r="185" spans="1:65" s="2" customFormat="1" ht="14.5" customHeight="1">
      <c r="A185" s="29"/>
      <c r="B185" s="134"/>
      <c r="C185" s="149" t="s">
        <v>716</v>
      </c>
      <c r="D185" s="149" t="s">
        <v>239</v>
      </c>
      <c r="E185" s="150" t="s">
        <v>1005</v>
      </c>
      <c r="F185" s="151" t="s">
        <v>1006</v>
      </c>
      <c r="G185" s="152" t="s">
        <v>205</v>
      </c>
      <c r="H185" s="153">
        <v>1</v>
      </c>
      <c r="I185" s="154"/>
      <c r="J185" s="153">
        <f t="shared" si="40"/>
        <v>0</v>
      </c>
      <c r="K185" s="155"/>
      <c r="L185" s="156"/>
      <c r="M185" s="157" t="s">
        <v>1</v>
      </c>
      <c r="N185" s="158" t="s">
        <v>41</v>
      </c>
      <c r="O185" s="55"/>
      <c r="P185" s="144">
        <f t="shared" si="41"/>
        <v>0</v>
      </c>
      <c r="Q185" s="144">
        <v>0</v>
      </c>
      <c r="R185" s="144">
        <f t="shared" si="42"/>
        <v>0</v>
      </c>
      <c r="S185" s="144">
        <v>0</v>
      </c>
      <c r="T185" s="144">
        <f t="shared" si="43"/>
        <v>0</v>
      </c>
      <c r="U185" s="145" t="s">
        <v>1</v>
      </c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6" t="s">
        <v>242</v>
      </c>
      <c r="AT185" s="146" t="s">
        <v>239</v>
      </c>
      <c r="AU185" s="146" t="s">
        <v>83</v>
      </c>
      <c r="AY185" s="14" t="s">
        <v>155</v>
      </c>
      <c r="BE185" s="147">
        <f t="shared" si="44"/>
        <v>0</v>
      </c>
      <c r="BF185" s="147">
        <f t="shared" si="45"/>
        <v>0</v>
      </c>
      <c r="BG185" s="147">
        <f t="shared" si="46"/>
        <v>0</v>
      </c>
      <c r="BH185" s="147">
        <f t="shared" si="47"/>
        <v>0</v>
      </c>
      <c r="BI185" s="147">
        <f t="shared" si="48"/>
        <v>0</v>
      </c>
      <c r="BJ185" s="14" t="s">
        <v>161</v>
      </c>
      <c r="BK185" s="148">
        <f t="shared" si="49"/>
        <v>0</v>
      </c>
      <c r="BL185" s="14" t="s">
        <v>160</v>
      </c>
      <c r="BM185" s="146" t="s">
        <v>782</v>
      </c>
    </row>
    <row r="186" spans="1:65" s="2" customFormat="1" ht="14.5" customHeight="1">
      <c r="A186" s="29"/>
      <c r="B186" s="134"/>
      <c r="C186" s="135" t="s">
        <v>212</v>
      </c>
      <c r="D186" s="135" t="s">
        <v>156</v>
      </c>
      <c r="E186" s="136" t="s">
        <v>1007</v>
      </c>
      <c r="F186" s="137" t="s">
        <v>1008</v>
      </c>
      <c r="G186" s="138" t="s">
        <v>958</v>
      </c>
      <c r="H186" s="139">
        <v>20</v>
      </c>
      <c r="I186" s="140"/>
      <c r="J186" s="139">
        <f t="shared" si="40"/>
        <v>0</v>
      </c>
      <c r="K186" s="141"/>
      <c r="L186" s="30"/>
      <c r="M186" s="142" t="s">
        <v>1</v>
      </c>
      <c r="N186" s="143" t="s">
        <v>41</v>
      </c>
      <c r="O186" s="55"/>
      <c r="P186" s="144">
        <f t="shared" si="41"/>
        <v>0</v>
      </c>
      <c r="Q186" s="144">
        <v>0</v>
      </c>
      <c r="R186" s="144">
        <f t="shared" si="42"/>
        <v>0</v>
      </c>
      <c r="S186" s="144">
        <v>0</v>
      </c>
      <c r="T186" s="144">
        <f t="shared" si="43"/>
        <v>0</v>
      </c>
      <c r="U186" s="145" t="s">
        <v>1</v>
      </c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46" t="s">
        <v>160</v>
      </c>
      <c r="AT186" s="146" t="s">
        <v>156</v>
      </c>
      <c r="AU186" s="146" t="s">
        <v>83</v>
      </c>
      <c r="AY186" s="14" t="s">
        <v>155</v>
      </c>
      <c r="BE186" s="147">
        <f t="shared" si="44"/>
        <v>0</v>
      </c>
      <c r="BF186" s="147">
        <f t="shared" si="45"/>
        <v>0</v>
      </c>
      <c r="BG186" s="147">
        <f t="shared" si="46"/>
        <v>0</v>
      </c>
      <c r="BH186" s="147">
        <f t="shared" si="47"/>
        <v>0</v>
      </c>
      <c r="BI186" s="147">
        <f t="shared" si="48"/>
        <v>0</v>
      </c>
      <c r="BJ186" s="14" t="s">
        <v>161</v>
      </c>
      <c r="BK186" s="148">
        <f t="shared" si="49"/>
        <v>0</v>
      </c>
      <c r="BL186" s="14" t="s">
        <v>160</v>
      </c>
      <c r="BM186" s="146" t="s">
        <v>705</v>
      </c>
    </row>
    <row r="187" spans="1:65" s="2" customFormat="1" ht="14.5" customHeight="1">
      <c r="A187" s="29"/>
      <c r="B187" s="134"/>
      <c r="C187" s="149" t="s">
        <v>721</v>
      </c>
      <c r="D187" s="149" t="s">
        <v>239</v>
      </c>
      <c r="E187" s="150" t="s">
        <v>1009</v>
      </c>
      <c r="F187" s="151" t="s">
        <v>1010</v>
      </c>
      <c r="G187" s="152" t="s">
        <v>205</v>
      </c>
      <c r="H187" s="153">
        <v>20</v>
      </c>
      <c r="I187" s="154"/>
      <c r="J187" s="153">
        <f t="shared" si="40"/>
        <v>0</v>
      </c>
      <c r="K187" s="155"/>
      <c r="L187" s="156"/>
      <c r="M187" s="157" t="s">
        <v>1</v>
      </c>
      <c r="N187" s="158" t="s">
        <v>41</v>
      </c>
      <c r="O187" s="55"/>
      <c r="P187" s="144">
        <f t="shared" si="41"/>
        <v>0</v>
      </c>
      <c r="Q187" s="144">
        <v>0</v>
      </c>
      <c r="R187" s="144">
        <f t="shared" si="42"/>
        <v>0</v>
      </c>
      <c r="S187" s="144">
        <v>0</v>
      </c>
      <c r="T187" s="144">
        <f t="shared" si="43"/>
        <v>0</v>
      </c>
      <c r="U187" s="145" t="s">
        <v>1</v>
      </c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6" t="s">
        <v>242</v>
      </c>
      <c r="AT187" s="146" t="s">
        <v>239</v>
      </c>
      <c r="AU187" s="146" t="s">
        <v>83</v>
      </c>
      <c r="AY187" s="14" t="s">
        <v>155</v>
      </c>
      <c r="BE187" s="147">
        <f t="shared" si="44"/>
        <v>0</v>
      </c>
      <c r="BF187" s="147">
        <f t="shared" si="45"/>
        <v>0</v>
      </c>
      <c r="BG187" s="147">
        <f t="shared" si="46"/>
        <v>0</v>
      </c>
      <c r="BH187" s="147">
        <f t="shared" si="47"/>
        <v>0</v>
      </c>
      <c r="BI187" s="147">
        <f t="shared" si="48"/>
        <v>0</v>
      </c>
      <c r="BJ187" s="14" t="s">
        <v>161</v>
      </c>
      <c r="BK187" s="148">
        <f t="shared" si="49"/>
        <v>0</v>
      </c>
      <c r="BL187" s="14" t="s">
        <v>160</v>
      </c>
      <c r="BM187" s="146" t="s">
        <v>787</v>
      </c>
    </row>
    <row r="188" spans="1:65" s="2" customFormat="1" ht="14.5" customHeight="1">
      <c r="A188" s="29"/>
      <c r="B188" s="134"/>
      <c r="C188" s="135" t="s">
        <v>674</v>
      </c>
      <c r="D188" s="135" t="s">
        <v>156</v>
      </c>
      <c r="E188" s="136" t="s">
        <v>1011</v>
      </c>
      <c r="F188" s="137" t="s">
        <v>943</v>
      </c>
      <c r="G188" s="138" t="s">
        <v>205</v>
      </c>
      <c r="H188" s="139">
        <v>1</v>
      </c>
      <c r="I188" s="140"/>
      <c r="J188" s="139">
        <f t="shared" si="40"/>
        <v>0</v>
      </c>
      <c r="K188" s="141"/>
      <c r="L188" s="30"/>
      <c r="M188" s="142" t="s">
        <v>1</v>
      </c>
      <c r="N188" s="143" t="s">
        <v>41</v>
      </c>
      <c r="O188" s="55"/>
      <c r="P188" s="144">
        <f t="shared" si="41"/>
        <v>0</v>
      </c>
      <c r="Q188" s="144">
        <v>0</v>
      </c>
      <c r="R188" s="144">
        <f t="shared" si="42"/>
        <v>0</v>
      </c>
      <c r="S188" s="144">
        <v>0</v>
      </c>
      <c r="T188" s="144">
        <f t="shared" si="43"/>
        <v>0</v>
      </c>
      <c r="U188" s="145" t="s">
        <v>1</v>
      </c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46" t="s">
        <v>160</v>
      </c>
      <c r="AT188" s="146" t="s">
        <v>156</v>
      </c>
      <c r="AU188" s="146" t="s">
        <v>83</v>
      </c>
      <c r="AY188" s="14" t="s">
        <v>155</v>
      </c>
      <c r="BE188" s="147">
        <f t="shared" si="44"/>
        <v>0</v>
      </c>
      <c r="BF188" s="147">
        <f t="shared" si="45"/>
        <v>0</v>
      </c>
      <c r="BG188" s="147">
        <f t="shared" si="46"/>
        <v>0</v>
      </c>
      <c r="BH188" s="147">
        <f t="shared" si="47"/>
        <v>0</v>
      </c>
      <c r="BI188" s="147">
        <f t="shared" si="48"/>
        <v>0</v>
      </c>
      <c r="BJ188" s="14" t="s">
        <v>161</v>
      </c>
      <c r="BK188" s="148">
        <f t="shared" si="49"/>
        <v>0</v>
      </c>
      <c r="BL188" s="14" t="s">
        <v>160</v>
      </c>
      <c r="BM188" s="146" t="s">
        <v>223</v>
      </c>
    </row>
    <row r="189" spans="1:65" s="2" customFormat="1" ht="14.5" customHeight="1">
      <c r="A189" s="29"/>
      <c r="B189" s="134"/>
      <c r="C189" s="135" t="s">
        <v>727</v>
      </c>
      <c r="D189" s="135" t="s">
        <v>156</v>
      </c>
      <c r="E189" s="136" t="s">
        <v>1012</v>
      </c>
      <c r="F189" s="137" t="s">
        <v>1013</v>
      </c>
      <c r="G189" s="138" t="s">
        <v>205</v>
      </c>
      <c r="H189" s="139">
        <v>1</v>
      </c>
      <c r="I189" s="140"/>
      <c r="J189" s="139">
        <f t="shared" si="40"/>
        <v>0</v>
      </c>
      <c r="K189" s="141"/>
      <c r="L189" s="30"/>
      <c r="M189" s="142" t="s">
        <v>1</v>
      </c>
      <c r="N189" s="143" t="s">
        <v>41</v>
      </c>
      <c r="O189" s="55"/>
      <c r="P189" s="144">
        <f t="shared" si="41"/>
        <v>0</v>
      </c>
      <c r="Q189" s="144">
        <v>0</v>
      </c>
      <c r="R189" s="144">
        <f t="shared" si="42"/>
        <v>0</v>
      </c>
      <c r="S189" s="144">
        <v>0</v>
      </c>
      <c r="T189" s="144">
        <f t="shared" si="43"/>
        <v>0</v>
      </c>
      <c r="U189" s="145" t="s">
        <v>1</v>
      </c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46" t="s">
        <v>160</v>
      </c>
      <c r="AT189" s="146" t="s">
        <v>156</v>
      </c>
      <c r="AU189" s="146" t="s">
        <v>83</v>
      </c>
      <c r="AY189" s="14" t="s">
        <v>155</v>
      </c>
      <c r="BE189" s="147">
        <f t="shared" si="44"/>
        <v>0</v>
      </c>
      <c r="BF189" s="147">
        <f t="shared" si="45"/>
        <v>0</v>
      </c>
      <c r="BG189" s="147">
        <f t="shared" si="46"/>
        <v>0</v>
      </c>
      <c r="BH189" s="147">
        <f t="shared" si="47"/>
        <v>0</v>
      </c>
      <c r="BI189" s="147">
        <f t="shared" si="48"/>
        <v>0</v>
      </c>
      <c r="BJ189" s="14" t="s">
        <v>161</v>
      </c>
      <c r="BK189" s="148">
        <f t="shared" si="49"/>
        <v>0</v>
      </c>
      <c r="BL189" s="14" t="s">
        <v>160</v>
      </c>
      <c r="BM189" s="146" t="s">
        <v>226</v>
      </c>
    </row>
    <row r="190" spans="1:65" s="2" customFormat="1" ht="24.25" customHeight="1">
      <c r="A190" s="29"/>
      <c r="B190" s="134"/>
      <c r="C190" s="135" t="s">
        <v>206</v>
      </c>
      <c r="D190" s="135" t="s">
        <v>156</v>
      </c>
      <c r="E190" s="136" t="s">
        <v>1014</v>
      </c>
      <c r="F190" s="137" t="s">
        <v>1015</v>
      </c>
      <c r="G190" s="138" t="s">
        <v>205</v>
      </c>
      <c r="H190" s="139">
        <v>1</v>
      </c>
      <c r="I190" s="140"/>
      <c r="J190" s="139">
        <f t="shared" si="40"/>
        <v>0</v>
      </c>
      <c r="K190" s="141"/>
      <c r="L190" s="30"/>
      <c r="M190" s="142" t="s">
        <v>1</v>
      </c>
      <c r="N190" s="143" t="s">
        <v>41</v>
      </c>
      <c r="O190" s="55"/>
      <c r="P190" s="144">
        <f t="shared" si="41"/>
        <v>0</v>
      </c>
      <c r="Q190" s="144">
        <v>0</v>
      </c>
      <c r="R190" s="144">
        <f t="shared" si="42"/>
        <v>0</v>
      </c>
      <c r="S190" s="144">
        <v>0</v>
      </c>
      <c r="T190" s="144">
        <f t="shared" si="43"/>
        <v>0</v>
      </c>
      <c r="U190" s="145" t="s">
        <v>1</v>
      </c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46" t="s">
        <v>160</v>
      </c>
      <c r="AT190" s="146" t="s">
        <v>156</v>
      </c>
      <c r="AU190" s="146" t="s">
        <v>83</v>
      </c>
      <c r="AY190" s="14" t="s">
        <v>155</v>
      </c>
      <c r="BE190" s="147">
        <f t="shared" si="44"/>
        <v>0</v>
      </c>
      <c r="BF190" s="147">
        <f t="shared" si="45"/>
        <v>0</v>
      </c>
      <c r="BG190" s="147">
        <f t="shared" si="46"/>
        <v>0</v>
      </c>
      <c r="BH190" s="147">
        <f t="shared" si="47"/>
        <v>0</v>
      </c>
      <c r="BI190" s="147">
        <f t="shared" si="48"/>
        <v>0</v>
      </c>
      <c r="BJ190" s="14" t="s">
        <v>161</v>
      </c>
      <c r="BK190" s="148">
        <f t="shared" si="49"/>
        <v>0</v>
      </c>
      <c r="BL190" s="14" t="s">
        <v>160</v>
      </c>
      <c r="BM190" s="146" t="s">
        <v>229</v>
      </c>
    </row>
    <row r="191" spans="1:65" s="2" customFormat="1" ht="14.5" customHeight="1">
      <c r="A191" s="29"/>
      <c r="B191" s="134"/>
      <c r="C191" s="135" t="s">
        <v>677</v>
      </c>
      <c r="D191" s="135" t="s">
        <v>156</v>
      </c>
      <c r="E191" s="136" t="s">
        <v>1016</v>
      </c>
      <c r="F191" s="137" t="s">
        <v>1017</v>
      </c>
      <c r="G191" s="138" t="s">
        <v>205</v>
      </c>
      <c r="H191" s="139">
        <v>8</v>
      </c>
      <c r="I191" s="140"/>
      <c r="J191" s="139">
        <f t="shared" si="40"/>
        <v>0</v>
      </c>
      <c r="K191" s="141"/>
      <c r="L191" s="30"/>
      <c r="M191" s="142" t="s">
        <v>1</v>
      </c>
      <c r="N191" s="143" t="s">
        <v>41</v>
      </c>
      <c r="O191" s="55"/>
      <c r="P191" s="144">
        <f t="shared" si="41"/>
        <v>0</v>
      </c>
      <c r="Q191" s="144">
        <v>0</v>
      </c>
      <c r="R191" s="144">
        <f t="shared" si="42"/>
        <v>0</v>
      </c>
      <c r="S191" s="144">
        <v>0</v>
      </c>
      <c r="T191" s="144">
        <f t="shared" si="43"/>
        <v>0</v>
      </c>
      <c r="U191" s="145" t="s">
        <v>1</v>
      </c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46" t="s">
        <v>160</v>
      </c>
      <c r="AT191" s="146" t="s">
        <v>156</v>
      </c>
      <c r="AU191" s="146" t="s">
        <v>83</v>
      </c>
      <c r="AY191" s="14" t="s">
        <v>155</v>
      </c>
      <c r="BE191" s="147">
        <f t="shared" si="44"/>
        <v>0</v>
      </c>
      <c r="BF191" s="147">
        <f t="shared" si="45"/>
        <v>0</v>
      </c>
      <c r="BG191" s="147">
        <f t="shared" si="46"/>
        <v>0</v>
      </c>
      <c r="BH191" s="147">
        <f t="shared" si="47"/>
        <v>0</v>
      </c>
      <c r="BI191" s="147">
        <f t="shared" si="48"/>
        <v>0</v>
      </c>
      <c r="BJ191" s="14" t="s">
        <v>161</v>
      </c>
      <c r="BK191" s="148">
        <f t="shared" si="49"/>
        <v>0</v>
      </c>
      <c r="BL191" s="14" t="s">
        <v>160</v>
      </c>
      <c r="BM191" s="146" t="s">
        <v>232</v>
      </c>
    </row>
    <row r="192" spans="1:65" s="2" customFormat="1" ht="14.5" customHeight="1">
      <c r="A192" s="29"/>
      <c r="B192" s="134"/>
      <c r="C192" s="135" t="s">
        <v>209</v>
      </c>
      <c r="D192" s="135" t="s">
        <v>156</v>
      </c>
      <c r="E192" s="136" t="s">
        <v>1018</v>
      </c>
      <c r="F192" s="137" t="s">
        <v>1019</v>
      </c>
      <c r="G192" s="138" t="s">
        <v>205</v>
      </c>
      <c r="H192" s="139">
        <v>9</v>
      </c>
      <c r="I192" s="140"/>
      <c r="J192" s="139">
        <f t="shared" si="40"/>
        <v>0</v>
      </c>
      <c r="K192" s="141"/>
      <c r="L192" s="30"/>
      <c r="M192" s="142" t="s">
        <v>1</v>
      </c>
      <c r="N192" s="143" t="s">
        <v>41</v>
      </c>
      <c r="O192" s="55"/>
      <c r="P192" s="144">
        <f t="shared" si="41"/>
        <v>0</v>
      </c>
      <c r="Q192" s="144">
        <v>0</v>
      </c>
      <c r="R192" s="144">
        <f t="shared" si="42"/>
        <v>0</v>
      </c>
      <c r="S192" s="144">
        <v>0</v>
      </c>
      <c r="T192" s="144">
        <f t="shared" si="43"/>
        <v>0</v>
      </c>
      <c r="U192" s="145" t="s">
        <v>1</v>
      </c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46" t="s">
        <v>160</v>
      </c>
      <c r="AT192" s="146" t="s">
        <v>156</v>
      </c>
      <c r="AU192" s="146" t="s">
        <v>83</v>
      </c>
      <c r="AY192" s="14" t="s">
        <v>155</v>
      </c>
      <c r="BE192" s="147">
        <f t="shared" si="44"/>
        <v>0</v>
      </c>
      <c r="BF192" s="147">
        <f t="shared" si="45"/>
        <v>0</v>
      </c>
      <c r="BG192" s="147">
        <f t="shared" si="46"/>
        <v>0</v>
      </c>
      <c r="BH192" s="147">
        <f t="shared" si="47"/>
        <v>0</v>
      </c>
      <c r="BI192" s="147">
        <f t="shared" si="48"/>
        <v>0</v>
      </c>
      <c r="BJ192" s="14" t="s">
        <v>161</v>
      </c>
      <c r="BK192" s="148">
        <f t="shared" si="49"/>
        <v>0</v>
      </c>
      <c r="BL192" s="14" t="s">
        <v>160</v>
      </c>
      <c r="BM192" s="146" t="s">
        <v>235</v>
      </c>
    </row>
    <row r="193" spans="1:65" s="2" customFormat="1" ht="14.5" customHeight="1">
      <c r="A193" s="29"/>
      <c r="B193" s="134"/>
      <c r="C193" s="135" t="s">
        <v>696</v>
      </c>
      <c r="D193" s="135" t="s">
        <v>156</v>
      </c>
      <c r="E193" s="136" t="s">
        <v>930</v>
      </c>
      <c r="F193" s="137" t="s">
        <v>931</v>
      </c>
      <c r="G193" s="138" t="s">
        <v>205</v>
      </c>
      <c r="H193" s="139">
        <v>7</v>
      </c>
      <c r="I193" s="140"/>
      <c r="J193" s="139">
        <f t="shared" si="40"/>
        <v>0</v>
      </c>
      <c r="K193" s="141"/>
      <c r="L193" s="30"/>
      <c r="M193" s="142" t="s">
        <v>1</v>
      </c>
      <c r="N193" s="143" t="s">
        <v>41</v>
      </c>
      <c r="O193" s="55"/>
      <c r="P193" s="144">
        <f t="shared" si="41"/>
        <v>0</v>
      </c>
      <c r="Q193" s="144">
        <v>0</v>
      </c>
      <c r="R193" s="144">
        <f t="shared" si="42"/>
        <v>0</v>
      </c>
      <c r="S193" s="144">
        <v>0</v>
      </c>
      <c r="T193" s="144">
        <f t="shared" si="43"/>
        <v>0</v>
      </c>
      <c r="U193" s="145" t="s">
        <v>1</v>
      </c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46" t="s">
        <v>160</v>
      </c>
      <c r="AT193" s="146" t="s">
        <v>156</v>
      </c>
      <c r="AU193" s="146" t="s">
        <v>83</v>
      </c>
      <c r="AY193" s="14" t="s">
        <v>155</v>
      </c>
      <c r="BE193" s="147">
        <f t="shared" si="44"/>
        <v>0</v>
      </c>
      <c r="BF193" s="147">
        <f t="shared" si="45"/>
        <v>0</v>
      </c>
      <c r="BG193" s="147">
        <f t="shared" si="46"/>
        <v>0</v>
      </c>
      <c r="BH193" s="147">
        <f t="shared" si="47"/>
        <v>0</v>
      </c>
      <c r="BI193" s="147">
        <f t="shared" si="48"/>
        <v>0</v>
      </c>
      <c r="BJ193" s="14" t="s">
        <v>161</v>
      </c>
      <c r="BK193" s="148">
        <f t="shared" si="49"/>
        <v>0</v>
      </c>
      <c r="BL193" s="14" t="s">
        <v>160</v>
      </c>
      <c r="BM193" s="146" t="s">
        <v>238</v>
      </c>
    </row>
    <row r="194" spans="1:65" s="2" customFormat="1" ht="14.5" customHeight="1">
      <c r="A194" s="29"/>
      <c r="B194" s="134"/>
      <c r="C194" s="149" t="s">
        <v>771</v>
      </c>
      <c r="D194" s="149" t="s">
        <v>239</v>
      </c>
      <c r="E194" s="150" t="s">
        <v>932</v>
      </c>
      <c r="F194" s="151" t="s">
        <v>933</v>
      </c>
      <c r="G194" s="152" t="s">
        <v>205</v>
      </c>
      <c r="H194" s="153">
        <v>7</v>
      </c>
      <c r="I194" s="154"/>
      <c r="J194" s="153">
        <f t="shared" si="40"/>
        <v>0</v>
      </c>
      <c r="K194" s="155"/>
      <c r="L194" s="156"/>
      <c r="M194" s="157" t="s">
        <v>1</v>
      </c>
      <c r="N194" s="158" t="s">
        <v>41</v>
      </c>
      <c r="O194" s="55"/>
      <c r="P194" s="144">
        <f t="shared" si="41"/>
        <v>0</v>
      </c>
      <c r="Q194" s="144">
        <v>0</v>
      </c>
      <c r="R194" s="144">
        <f t="shared" si="42"/>
        <v>0</v>
      </c>
      <c r="S194" s="144">
        <v>0</v>
      </c>
      <c r="T194" s="144">
        <f t="shared" si="43"/>
        <v>0</v>
      </c>
      <c r="U194" s="145" t="s">
        <v>1</v>
      </c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46" t="s">
        <v>242</v>
      </c>
      <c r="AT194" s="146" t="s">
        <v>239</v>
      </c>
      <c r="AU194" s="146" t="s">
        <v>83</v>
      </c>
      <c r="AY194" s="14" t="s">
        <v>155</v>
      </c>
      <c r="BE194" s="147">
        <f t="shared" si="44"/>
        <v>0</v>
      </c>
      <c r="BF194" s="147">
        <f t="shared" si="45"/>
        <v>0</v>
      </c>
      <c r="BG194" s="147">
        <f t="shared" si="46"/>
        <v>0</v>
      </c>
      <c r="BH194" s="147">
        <f t="shared" si="47"/>
        <v>0</v>
      </c>
      <c r="BI194" s="147">
        <f t="shared" si="48"/>
        <v>0</v>
      </c>
      <c r="BJ194" s="14" t="s">
        <v>161</v>
      </c>
      <c r="BK194" s="148">
        <f t="shared" si="49"/>
        <v>0</v>
      </c>
      <c r="BL194" s="14" t="s">
        <v>160</v>
      </c>
      <c r="BM194" s="146" t="s">
        <v>243</v>
      </c>
    </row>
    <row r="195" spans="1:65" s="2" customFormat="1" ht="14.5" customHeight="1">
      <c r="A195" s="29"/>
      <c r="B195" s="134"/>
      <c r="C195" s="135" t="s">
        <v>734</v>
      </c>
      <c r="D195" s="135" t="s">
        <v>156</v>
      </c>
      <c r="E195" s="136" t="s">
        <v>1020</v>
      </c>
      <c r="F195" s="137" t="s">
        <v>1021</v>
      </c>
      <c r="G195" s="138" t="s">
        <v>205</v>
      </c>
      <c r="H195" s="139">
        <v>2</v>
      </c>
      <c r="I195" s="140"/>
      <c r="J195" s="139">
        <f t="shared" si="40"/>
        <v>0</v>
      </c>
      <c r="K195" s="141"/>
      <c r="L195" s="30"/>
      <c r="M195" s="142" t="s">
        <v>1</v>
      </c>
      <c r="N195" s="143" t="s">
        <v>41</v>
      </c>
      <c r="O195" s="55"/>
      <c r="P195" s="144">
        <f t="shared" si="41"/>
        <v>0</v>
      </c>
      <c r="Q195" s="144">
        <v>0</v>
      </c>
      <c r="R195" s="144">
        <f t="shared" si="42"/>
        <v>0</v>
      </c>
      <c r="S195" s="144">
        <v>0</v>
      </c>
      <c r="T195" s="144">
        <f t="shared" si="43"/>
        <v>0</v>
      </c>
      <c r="U195" s="145" t="s">
        <v>1</v>
      </c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46" t="s">
        <v>160</v>
      </c>
      <c r="AT195" s="146" t="s">
        <v>156</v>
      </c>
      <c r="AU195" s="146" t="s">
        <v>83</v>
      </c>
      <c r="AY195" s="14" t="s">
        <v>155</v>
      </c>
      <c r="BE195" s="147">
        <f t="shared" si="44"/>
        <v>0</v>
      </c>
      <c r="BF195" s="147">
        <f t="shared" si="45"/>
        <v>0</v>
      </c>
      <c r="BG195" s="147">
        <f t="shared" si="46"/>
        <v>0</v>
      </c>
      <c r="BH195" s="147">
        <f t="shared" si="47"/>
        <v>0</v>
      </c>
      <c r="BI195" s="147">
        <f t="shared" si="48"/>
        <v>0</v>
      </c>
      <c r="BJ195" s="14" t="s">
        <v>161</v>
      </c>
      <c r="BK195" s="148">
        <f t="shared" si="49"/>
        <v>0</v>
      </c>
      <c r="BL195" s="14" t="s">
        <v>160</v>
      </c>
      <c r="BM195" s="146" t="s">
        <v>246</v>
      </c>
    </row>
    <row r="196" spans="1:65" s="2" customFormat="1" ht="14.5" customHeight="1">
      <c r="A196" s="29"/>
      <c r="B196" s="134"/>
      <c r="C196" s="149" t="s">
        <v>219</v>
      </c>
      <c r="D196" s="149" t="s">
        <v>239</v>
      </c>
      <c r="E196" s="150" t="s">
        <v>1022</v>
      </c>
      <c r="F196" s="151" t="s">
        <v>1023</v>
      </c>
      <c r="G196" s="152" t="s">
        <v>205</v>
      </c>
      <c r="H196" s="153">
        <v>1</v>
      </c>
      <c r="I196" s="154"/>
      <c r="J196" s="153">
        <f t="shared" si="40"/>
        <v>0</v>
      </c>
      <c r="K196" s="155"/>
      <c r="L196" s="156"/>
      <c r="M196" s="157" t="s">
        <v>1</v>
      </c>
      <c r="N196" s="158" t="s">
        <v>41</v>
      </c>
      <c r="O196" s="55"/>
      <c r="P196" s="144">
        <f t="shared" si="41"/>
        <v>0</v>
      </c>
      <c r="Q196" s="144">
        <v>0</v>
      </c>
      <c r="R196" s="144">
        <f t="shared" si="42"/>
        <v>0</v>
      </c>
      <c r="S196" s="144">
        <v>0</v>
      </c>
      <c r="T196" s="144">
        <f t="shared" si="43"/>
        <v>0</v>
      </c>
      <c r="U196" s="145" t="s">
        <v>1</v>
      </c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46" t="s">
        <v>242</v>
      </c>
      <c r="AT196" s="146" t="s">
        <v>239</v>
      </c>
      <c r="AU196" s="146" t="s">
        <v>83</v>
      </c>
      <c r="AY196" s="14" t="s">
        <v>155</v>
      </c>
      <c r="BE196" s="147">
        <f t="shared" si="44"/>
        <v>0</v>
      </c>
      <c r="BF196" s="147">
        <f t="shared" si="45"/>
        <v>0</v>
      </c>
      <c r="BG196" s="147">
        <f t="shared" si="46"/>
        <v>0</v>
      </c>
      <c r="BH196" s="147">
        <f t="shared" si="47"/>
        <v>0</v>
      </c>
      <c r="BI196" s="147">
        <f t="shared" si="48"/>
        <v>0</v>
      </c>
      <c r="BJ196" s="14" t="s">
        <v>161</v>
      </c>
      <c r="BK196" s="148">
        <f t="shared" si="49"/>
        <v>0</v>
      </c>
      <c r="BL196" s="14" t="s">
        <v>160</v>
      </c>
      <c r="BM196" s="146" t="s">
        <v>249</v>
      </c>
    </row>
    <row r="197" spans="1:65" s="2" customFormat="1" ht="14.5" customHeight="1">
      <c r="A197" s="29"/>
      <c r="B197" s="134"/>
      <c r="C197" s="149" t="s">
        <v>760</v>
      </c>
      <c r="D197" s="149" t="s">
        <v>239</v>
      </c>
      <c r="E197" s="150" t="s">
        <v>1024</v>
      </c>
      <c r="F197" s="151" t="s">
        <v>1025</v>
      </c>
      <c r="G197" s="152" t="s">
        <v>205</v>
      </c>
      <c r="H197" s="153">
        <v>1</v>
      </c>
      <c r="I197" s="154"/>
      <c r="J197" s="153">
        <f t="shared" si="40"/>
        <v>0</v>
      </c>
      <c r="K197" s="155"/>
      <c r="L197" s="156"/>
      <c r="M197" s="157" t="s">
        <v>1</v>
      </c>
      <c r="N197" s="158" t="s">
        <v>41</v>
      </c>
      <c r="O197" s="55"/>
      <c r="P197" s="144">
        <f t="shared" si="41"/>
        <v>0</v>
      </c>
      <c r="Q197" s="144">
        <v>0</v>
      </c>
      <c r="R197" s="144">
        <f t="shared" si="42"/>
        <v>0</v>
      </c>
      <c r="S197" s="144">
        <v>0</v>
      </c>
      <c r="T197" s="144">
        <f t="shared" si="43"/>
        <v>0</v>
      </c>
      <c r="U197" s="145" t="s">
        <v>1</v>
      </c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46" t="s">
        <v>242</v>
      </c>
      <c r="AT197" s="146" t="s">
        <v>239</v>
      </c>
      <c r="AU197" s="146" t="s">
        <v>83</v>
      </c>
      <c r="AY197" s="14" t="s">
        <v>155</v>
      </c>
      <c r="BE197" s="147">
        <f t="shared" si="44"/>
        <v>0</v>
      </c>
      <c r="BF197" s="147">
        <f t="shared" si="45"/>
        <v>0</v>
      </c>
      <c r="BG197" s="147">
        <f t="shared" si="46"/>
        <v>0</v>
      </c>
      <c r="BH197" s="147">
        <f t="shared" si="47"/>
        <v>0</v>
      </c>
      <c r="BI197" s="147">
        <f t="shared" si="48"/>
        <v>0</v>
      </c>
      <c r="BJ197" s="14" t="s">
        <v>161</v>
      </c>
      <c r="BK197" s="148">
        <f t="shared" si="49"/>
        <v>0</v>
      </c>
      <c r="BL197" s="14" t="s">
        <v>160</v>
      </c>
      <c r="BM197" s="146" t="s">
        <v>252</v>
      </c>
    </row>
    <row r="198" spans="1:65" s="2" customFormat="1" ht="14.5" customHeight="1">
      <c r="A198" s="29"/>
      <c r="B198" s="134"/>
      <c r="C198" s="135" t="s">
        <v>680</v>
      </c>
      <c r="D198" s="135" t="s">
        <v>156</v>
      </c>
      <c r="E198" s="136" t="s">
        <v>1026</v>
      </c>
      <c r="F198" s="137" t="s">
        <v>1027</v>
      </c>
      <c r="G198" s="138" t="s">
        <v>205</v>
      </c>
      <c r="H198" s="139">
        <v>4</v>
      </c>
      <c r="I198" s="140"/>
      <c r="J198" s="139">
        <f t="shared" si="40"/>
        <v>0</v>
      </c>
      <c r="K198" s="141"/>
      <c r="L198" s="30"/>
      <c r="M198" s="142" t="s">
        <v>1</v>
      </c>
      <c r="N198" s="143" t="s">
        <v>41</v>
      </c>
      <c r="O198" s="55"/>
      <c r="P198" s="144">
        <f t="shared" si="41"/>
        <v>0</v>
      </c>
      <c r="Q198" s="144">
        <v>0</v>
      </c>
      <c r="R198" s="144">
        <f t="shared" si="42"/>
        <v>0</v>
      </c>
      <c r="S198" s="144">
        <v>0</v>
      </c>
      <c r="T198" s="144">
        <f t="shared" si="43"/>
        <v>0</v>
      </c>
      <c r="U198" s="145" t="s">
        <v>1</v>
      </c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46" t="s">
        <v>160</v>
      </c>
      <c r="AT198" s="146" t="s">
        <v>156</v>
      </c>
      <c r="AU198" s="146" t="s">
        <v>83</v>
      </c>
      <c r="AY198" s="14" t="s">
        <v>155</v>
      </c>
      <c r="BE198" s="147">
        <f t="shared" si="44"/>
        <v>0</v>
      </c>
      <c r="BF198" s="147">
        <f t="shared" si="45"/>
        <v>0</v>
      </c>
      <c r="BG198" s="147">
        <f t="shared" si="46"/>
        <v>0</v>
      </c>
      <c r="BH198" s="147">
        <f t="shared" si="47"/>
        <v>0</v>
      </c>
      <c r="BI198" s="147">
        <f t="shared" si="48"/>
        <v>0</v>
      </c>
      <c r="BJ198" s="14" t="s">
        <v>161</v>
      </c>
      <c r="BK198" s="148">
        <f t="shared" si="49"/>
        <v>0</v>
      </c>
      <c r="BL198" s="14" t="s">
        <v>160</v>
      </c>
      <c r="BM198" s="146" t="s">
        <v>255</v>
      </c>
    </row>
    <row r="199" spans="1:65" s="2" customFormat="1" ht="14.5" customHeight="1">
      <c r="A199" s="29"/>
      <c r="B199" s="134"/>
      <c r="C199" s="135" t="s">
        <v>741</v>
      </c>
      <c r="D199" s="135" t="s">
        <v>156</v>
      </c>
      <c r="E199" s="136" t="s">
        <v>1028</v>
      </c>
      <c r="F199" s="137" t="s">
        <v>1029</v>
      </c>
      <c r="G199" s="138" t="s">
        <v>376</v>
      </c>
      <c r="H199" s="140"/>
      <c r="I199" s="140"/>
      <c r="J199" s="139">
        <f t="shared" si="40"/>
        <v>0</v>
      </c>
      <c r="K199" s="141"/>
      <c r="L199" s="30"/>
      <c r="M199" s="142" t="s">
        <v>1</v>
      </c>
      <c r="N199" s="143" t="s">
        <v>41</v>
      </c>
      <c r="O199" s="55"/>
      <c r="P199" s="144">
        <f t="shared" si="41"/>
        <v>0</v>
      </c>
      <c r="Q199" s="144">
        <v>0</v>
      </c>
      <c r="R199" s="144">
        <f t="shared" si="42"/>
        <v>0</v>
      </c>
      <c r="S199" s="144">
        <v>0</v>
      </c>
      <c r="T199" s="144">
        <f t="shared" si="43"/>
        <v>0</v>
      </c>
      <c r="U199" s="145" t="s">
        <v>1</v>
      </c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46" t="s">
        <v>160</v>
      </c>
      <c r="AT199" s="146" t="s">
        <v>156</v>
      </c>
      <c r="AU199" s="146" t="s">
        <v>83</v>
      </c>
      <c r="AY199" s="14" t="s">
        <v>155</v>
      </c>
      <c r="BE199" s="147">
        <f t="shared" si="44"/>
        <v>0</v>
      </c>
      <c r="BF199" s="147">
        <f t="shared" si="45"/>
        <v>0</v>
      </c>
      <c r="BG199" s="147">
        <f t="shared" si="46"/>
        <v>0</v>
      </c>
      <c r="BH199" s="147">
        <f t="shared" si="47"/>
        <v>0</v>
      </c>
      <c r="BI199" s="147">
        <f t="shared" si="48"/>
        <v>0</v>
      </c>
      <c r="BJ199" s="14" t="s">
        <v>161</v>
      </c>
      <c r="BK199" s="148">
        <f t="shared" si="49"/>
        <v>0</v>
      </c>
      <c r="BL199" s="14" t="s">
        <v>160</v>
      </c>
      <c r="BM199" s="146" t="s">
        <v>258</v>
      </c>
    </row>
    <row r="200" spans="1:65" s="11" customFormat="1" ht="25.95" customHeight="1">
      <c r="B200" s="123"/>
      <c r="D200" s="124" t="s">
        <v>74</v>
      </c>
      <c r="E200" s="125" t="s">
        <v>901</v>
      </c>
      <c r="F200" s="125" t="s">
        <v>1</v>
      </c>
      <c r="I200" s="126"/>
      <c r="J200" s="127">
        <f>BK200</f>
        <v>0</v>
      </c>
      <c r="L200" s="123"/>
      <c r="M200" s="128"/>
      <c r="N200" s="129"/>
      <c r="O200" s="129"/>
      <c r="P200" s="130">
        <f>SUM(P201:P214)</f>
        <v>0</v>
      </c>
      <c r="Q200" s="129"/>
      <c r="R200" s="130">
        <f>SUM(R201:R214)</f>
        <v>0</v>
      </c>
      <c r="S200" s="129"/>
      <c r="T200" s="130">
        <f>SUM(T201:T214)</f>
        <v>0</v>
      </c>
      <c r="U200" s="131"/>
      <c r="AR200" s="124" t="s">
        <v>83</v>
      </c>
      <c r="AT200" s="132" t="s">
        <v>74</v>
      </c>
      <c r="AU200" s="132" t="s">
        <v>75</v>
      </c>
      <c r="AY200" s="124" t="s">
        <v>155</v>
      </c>
      <c r="BK200" s="133">
        <f>SUM(BK201:BK214)</f>
        <v>0</v>
      </c>
    </row>
    <row r="201" spans="1:65" s="2" customFormat="1" ht="24.25" customHeight="1">
      <c r="A201" s="29"/>
      <c r="B201" s="134"/>
      <c r="C201" s="135" t="s">
        <v>702</v>
      </c>
      <c r="D201" s="135" t="s">
        <v>156</v>
      </c>
      <c r="E201" s="136" t="s">
        <v>1030</v>
      </c>
      <c r="F201" s="137" t="s">
        <v>1031</v>
      </c>
      <c r="G201" s="138" t="s">
        <v>205</v>
      </c>
      <c r="H201" s="139">
        <v>12</v>
      </c>
      <c r="I201" s="140"/>
      <c r="J201" s="139">
        <f t="shared" ref="J201:J214" si="50">ROUND(I201*H201,3)</f>
        <v>0</v>
      </c>
      <c r="K201" s="141"/>
      <c r="L201" s="30"/>
      <c r="M201" s="142" t="s">
        <v>1</v>
      </c>
      <c r="N201" s="143" t="s">
        <v>41</v>
      </c>
      <c r="O201" s="55"/>
      <c r="P201" s="144">
        <f t="shared" ref="P201:P214" si="51">O201*H201</f>
        <v>0</v>
      </c>
      <c r="Q201" s="144">
        <v>0</v>
      </c>
      <c r="R201" s="144">
        <f t="shared" ref="R201:R214" si="52">Q201*H201</f>
        <v>0</v>
      </c>
      <c r="S201" s="144">
        <v>0</v>
      </c>
      <c r="T201" s="144">
        <f t="shared" ref="T201:T214" si="53">S201*H201</f>
        <v>0</v>
      </c>
      <c r="U201" s="145" t="s">
        <v>1</v>
      </c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46" t="s">
        <v>160</v>
      </c>
      <c r="AT201" s="146" t="s">
        <v>156</v>
      </c>
      <c r="AU201" s="146" t="s">
        <v>83</v>
      </c>
      <c r="AY201" s="14" t="s">
        <v>155</v>
      </c>
      <c r="BE201" s="147">
        <f t="shared" ref="BE201:BE214" si="54">IF(N201="základná",J201,0)</f>
        <v>0</v>
      </c>
      <c r="BF201" s="147">
        <f t="shared" ref="BF201:BF214" si="55">IF(N201="znížená",J201,0)</f>
        <v>0</v>
      </c>
      <c r="BG201" s="147">
        <f t="shared" ref="BG201:BG214" si="56">IF(N201="zákl. prenesená",J201,0)</f>
        <v>0</v>
      </c>
      <c r="BH201" s="147">
        <f t="shared" ref="BH201:BH214" si="57">IF(N201="zníž. prenesená",J201,0)</f>
        <v>0</v>
      </c>
      <c r="BI201" s="147">
        <f t="shared" ref="BI201:BI214" si="58">IF(N201="nulová",J201,0)</f>
        <v>0</v>
      </c>
      <c r="BJ201" s="14" t="s">
        <v>161</v>
      </c>
      <c r="BK201" s="148">
        <f t="shared" ref="BK201:BK214" si="59">ROUND(I201*H201,3)</f>
        <v>0</v>
      </c>
      <c r="BL201" s="14" t="s">
        <v>160</v>
      </c>
      <c r="BM201" s="146" t="s">
        <v>263</v>
      </c>
    </row>
    <row r="202" spans="1:65" s="2" customFormat="1" ht="24.25" customHeight="1">
      <c r="A202" s="29"/>
      <c r="B202" s="134"/>
      <c r="C202" s="149" t="s">
        <v>705</v>
      </c>
      <c r="D202" s="149" t="s">
        <v>239</v>
      </c>
      <c r="E202" s="150" t="s">
        <v>1032</v>
      </c>
      <c r="F202" s="151" t="s">
        <v>1033</v>
      </c>
      <c r="G202" s="152" t="s">
        <v>205</v>
      </c>
      <c r="H202" s="153">
        <v>2</v>
      </c>
      <c r="I202" s="154"/>
      <c r="J202" s="153">
        <f t="shared" si="50"/>
        <v>0</v>
      </c>
      <c r="K202" s="155"/>
      <c r="L202" s="156"/>
      <c r="M202" s="157" t="s">
        <v>1</v>
      </c>
      <c r="N202" s="158" t="s">
        <v>41</v>
      </c>
      <c r="O202" s="55"/>
      <c r="P202" s="144">
        <f t="shared" si="51"/>
        <v>0</v>
      </c>
      <c r="Q202" s="144">
        <v>0</v>
      </c>
      <c r="R202" s="144">
        <f t="shared" si="52"/>
        <v>0</v>
      </c>
      <c r="S202" s="144">
        <v>0</v>
      </c>
      <c r="T202" s="144">
        <f t="shared" si="53"/>
        <v>0</v>
      </c>
      <c r="U202" s="145" t="s">
        <v>1</v>
      </c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46" t="s">
        <v>242</v>
      </c>
      <c r="AT202" s="146" t="s">
        <v>239</v>
      </c>
      <c r="AU202" s="146" t="s">
        <v>83</v>
      </c>
      <c r="AY202" s="14" t="s">
        <v>155</v>
      </c>
      <c r="BE202" s="147">
        <f t="shared" si="54"/>
        <v>0</v>
      </c>
      <c r="BF202" s="147">
        <f t="shared" si="55"/>
        <v>0</v>
      </c>
      <c r="BG202" s="147">
        <f t="shared" si="56"/>
        <v>0</v>
      </c>
      <c r="BH202" s="147">
        <f t="shared" si="57"/>
        <v>0</v>
      </c>
      <c r="BI202" s="147">
        <f t="shared" si="58"/>
        <v>0</v>
      </c>
      <c r="BJ202" s="14" t="s">
        <v>161</v>
      </c>
      <c r="BK202" s="148">
        <f t="shared" si="59"/>
        <v>0</v>
      </c>
      <c r="BL202" s="14" t="s">
        <v>160</v>
      </c>
      <c r="BM202" s="146" t="s">
        <v>266</v>
      </c>
    </row>
    <row r="203" spans="1:65" s="2" customFormat="1" ht="24.25" customHeight="1">
      <c r="A203" s="29"/>
      <c r="B203" s="134"/>
      <c r="C203" s="149" t="s">
        <v>787</v>
      </c>
      <c r="D203" s="149" t="s">
        <v>239</v>
      </c>
      <c r="E203" s="150" t="s">
        <v>1034</v>
      </c>
      <c r="F203" s="151" t="s">
        <v>1035</v>
      </c>
      <c r="G203" s="152" t="s">
        <v>205</v>
      </c>
      <c r="H203" s="153">
        <v>2</v>
      </c>
      <c r="I203" s="154"/>
      <c r="J203" s="153">
        <f t="shared" si="50"/>
        <v>0</v>
      </c>
      <c r="K203" s="155"/>
      <c r="L203" s="156"/>
      <c r="M203" s="157" t="s">
        <v>1</v>
      </c>
      <c r="N203" s="158" t="s">
        <v>41</v>
      </c>
      <c r="O203" s="55"/>
      <c r="P203" s="144">
        <f t="shared" si="51"/>
        <v>0</v>
      </c>
      <c r="Q203" s="144">
        <v>0</v>
      </c>
      <c r="R203" s="144">
        <f t="shared" si="52"/>
        <v>0</v>
      </c>
      <c r="S203" s="144">
        <v>0</v>
      </c>
      <c r="T203" s="144">
        <f t="shared" si="53"/>
        <v>0</v>
      </c>
      <c r="U203" s="145" t="s">
        <v>1</v>
      </c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46" t="s">
        <v>242</v>
      </c>
      <c r="AT203" s="146" t="s">
        <v>239</v>
      </c>
      <c r="AU203" s="146" t="s">
        <v>83</v>
      </c>
      <c r="AY203" s="14" t="s">
        <v>155</v>
      </c>
      <c r="BE203" s="147">
        <f t="shared" si="54"/>
        <v>0</v>
      </c>
      <c r="BF203" s="147">
        <f t="shared" si="55"/>
        <v>0</v>
      </c>
      <c r="BG203" s="147">
        <f t="shared" si="56"/>
        <v>0</v>
      </c>
      <c r="BH203" s="147">
        <f t="shared" si="57"/>
        <v>0</v>
      </c>
      <c r="BI203" s="147">
        <f t="shared" si="58"/>
        <v>0</v>
      </c>
      <c r="BJ203" s="14" t="s">
        <v>161</v>
      </c>
      <c r="BK203" s="148">
        <f t="shared" si="59"/>
        <v>0</v>
      </c>
      <c r="BL203" s="14" t="s">
        <v>160</v>
      </c>
      <c r="BM203" s="146" t="s">
        <v>726</v>
      </c>
    </row>
    <row r="204" spans="1:65" s="2" customFormat="1" ht="24.25" customHeight="1">
      <c r="A204" s="29"/>
      <c r="B204" s="134"/>
      <c r="C204" s="149" t="s">
        <v>223</v>
      </c>
      <c r="D204" s="149" t="s">
        <v>239</v>
      </c>
      <c r="E204" s="150" t="s">
        <v>1036</v>
      </c>
      <c r="F204" s="151" t="s">
        <v>1037</v>
      </c>
      <c r="G204" s="152" t="s">
        <v>205</v>
      </c>
      <c r="H204" s="153">
        <v>8</v>
      </c>
      <c r="I204" s="154"/>
      <c r="J204" s="153">
        <f t="shared" si="50"/>
        <v>0</v>
      </c>
      <c r="K204" s="155"/>
      <c r="L204" s="156"/>
      <c r="M204" s="157" t="s">
        <v>1</v>
      </c>
      <c r="N204" s="158" t="s">
        <v>41</v>
      </c>
      <c r="O204" s="55"/>
      <c r="P204" s="144">
        <f t="shared" si="51"/>
        <v>0</v>
      </c>
      <c r="Q204" s="144">
        <v>0</v>
      </c>
      <c r="R204" s="144">
        <f t="shared" si="52"/>
        <v>0</v>
      </c>
      <c r="S204" s="144">
        <v>0</v>
      </c>
      <c r="T204" s="144">
        <f t="shared" si="53"/>
        <v>0</v>
      </c>
      <c r="U204" s="145" t="s">
        <v>1</v>
      </c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46" t="s">
        <v>242</v>
      </c>
      <c r="AT204" s="146" t="s">
        <v>239</v>
      </c>
      <c r="AU204" s="146" t="s">
        <v>83</v>
      </c>
      <c r="AY204" s="14" t="s">
        <v>155</v>
      </c>
      <c r="BE204" s="147">
        <f t="shared" si="54"/>
        <v>0</v>
      </c>
      <c r="BF204" s="147">
        <f t="shared" si="55"/>
        <v>0</v>
      </c>
      <c r="BG204" s="147">
        <f t="shared" si="56"/>
        <v>0</v>
      </c>
      <c r="BH204" s="147">
        <f t="shared" si="57"/>
        <v>0</v>
      </c>
      <c r="BI204" s="147">
        <f t="shared" si="58"/>
        <v>0</v>
      </c>
      <c r="BJ204" s="14" t="s">
        <v>161</v>
      </c>
      <c r="BK204" s="148">
        <f t="shared" si="59"/>
        <v>0</v>
      </c>
      <c r="BL204" s="14" t="s">
        <v>160</v>
      </c>
      <c r="BM204" s="146" t="s">
        <v>269</v>
      </c>
    </row>
    <row r="205" spans="1:65" s="2" customFormat="1" ht="24.25" customHeight="1">
      <c r="A205" s="29"/>
      <c r="B205" s="134"/>
      <c r="C205" s="135" t="s">
        <v>782</v>
      </c>
      <c r="D205" s="135" t="s">
        <v>156</v>
      </c>
      <c r="E205" s="136" t="s">
        <v>1038</v>
      </c>
      <c r="F205" s="137" t="s">
        <v>1039</v>
      </c>
      <c r="G205" s="138" t="s">
        <v>205</v>
      </c>
      <c r="H205" s="139">
        <v>4</v>
      </c>
      <c r="I205" s="140"/>
      <c r="J205" s="139">
        <f t="shared" si="50"/>
        <v>0</v>
      </c>
      <c r="K205" s="141"/>
      <c r="L205" s="30"/>
      <c r="M205" s="142" t="s">
        <v>1</v>
      </c>
      <c r="N205" s="143" t="s">
        <v>41</v>
      </c>
      <c r="O205" s="55"/>
      <c r="P205" s="144">
        <f t="shared" si="51"/>
        <v>0</v>
      </c>
      <c r="Q205" s="144">
        <v>0</v>
      </c>
      <c r="R205" s="144">
        <f t="shared" si="52"/>
        <v>0</v>
      </c>
      <c r="S205" s="144">
        <v>0</v>
      </c>
      <c r="T205" s="144">
        <f t="shared" si="53"/>
        <v>0</v>
      </c>
      <c r="U205" s="145" t="s">
        <v>1</v>
      </c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46" t="s">
        <v>160</v>
      </c>
      <c r="AT205" s="146" t="s">
        <v>156</v>
      </c>
      <c r="AU205" s="146" t="s">
        <v>83</v>
      </c>
      <c r="AY205" s="14" t="s">
        <v>155</v>
      </c>
      <c r="BE205" s="147">
        <f t="shared" si="54"/>
        <v>0</v>
      </c>
      <c r="BF205" s="147">
        <f t="shared" si="55"/>
        <v>0</v>
      </c>
      <c r="BG205" s="147">
        <f t="shared" si="56"/>
        <v>0</v>
      </c>
      <c r="BH205" s="147">
        <f t="shared" si="57"/>
        <v>0</v>
      </c>
      <c r="BI205" s="147">
        <f t="shared" si="58"/>
        <v>0</v>
      </c>
      <c r="BJ205" s="14" t="s">
        <v>161</v>
      </c>
      <c r="BK205" s="148">
        <f t="shared" si="59"/>
        <v>0</v>
      </c>
      <c r="BL205" s="14" t="s">
        <v>160</v>
      </c>
      <c r="BM205" s="146" t="s">
        <v>730</v>
      </c>
    </row>
    <row r="206" spans="1:65" s="2" customFormat="1" ht="24.25" customHeight="1">
      <c r="A206" s="29"/>
      <c r="B206" s="134"/>
      <c r="C206" s="149" t="s">
        <v>226</v>
      </c>
      <c r="D206" s="149" t="s">
        <v>239</v>
      </c>
      <c r="E206" s="150" t="s">
        <v>1040</v>
      </c>
      <c r="F206" s="151" t="s">
        <v>1041</v>
      </c>
      <c r="G206" s="152" t="s">
        <v>205</v>
      </c>
      <c r="H206" s="153">
        <v>2</v>
      </c>
      <c r="I206" s="154"/>
      <c r="J206" s="153">
        <f t="shared" si="50"/>
        <v>0</v>
      </c>
      <c r="K206" s="155"/>
      <c r="L206" s="156"/>
      <c r="M206" s="157" t="s">
        <v>1</v>
      </c>
      <c r="N206" s="158" t="s">
        <v>41</v>
      </c>
      <c r="O206" s="55"/>
      <c r="P206" s="144">
        <f t="shared" si="51"/>
        <v>0</v>
      </c>
      <c r="Q206" s="144">
        <v>0</v>
      </c>
      <c r="R206" s="144">
        <f t="shared" si="52"/>
        <v>0</v>
      </c>
      <c r="S206" s="144">
        <v>0</v>
      </c>
      <c r="T206" s="144">
        <f t="shared" si="53"/>
        <v>0</v>
      </c>
      <c r="U206" s="145" t="s">
        <v>1</v>
      </c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46" t="s">
        <v>242</v>
      </c>
      <c r="AT206" s="146" t="s">
        <v>239</v>
      </c>
      <c r="AU206" s="146" t="s">
        <v>83</v>
      </c>
      <c r="AY206" s="14" t="s">
        <v>155</v>
      </c>
      <c r="BE206" s="147">
        <f t="shared" si="54"/>
        <v>0</v>
      </c>
      <c r="BF206" s="147">
        <f t="shared" si="55"/>
        <v>0</v>
      </c>
      <c r="BG206" s="147">
        <f t="shared" si="56"/>
        <v>0</v>
      </c>
      <c r="BH206" s="147">
        <f t="shared" si="57"/>
        <v>0</v>
      </c>
      <c r="BI206" s="147">
        <f t="shared" si="58"/>
        <v>0</v>
      </c>
      <c r="BJ206" s="14" t="s">
        <v>161</v>
      </c>
      <c r="BK206" s="148">
        <f t="shared" si="59"/>
        <v>0</v>
      </c>
      <c r="BL206" s="14" t="s">
        <v>160</v>
      </c>
      <c r="BM206" s="146" t="s">
        <v>272</v>
      </c>
    </row>
    <row r="207" spans="1:65" s="2" customFormat="1" ht="24.25" customHeight="1">
      <c r="A207" s="29"/>
      <c r="B207" s="134"/>
      <c r="C207" s="149" t="s">
        <v>229</v>
      </c>
      <c r="D207" s="149" t="s">
        <v>239</v>
      </c>
      <c r="E207" s="150" t="s">
        <v>1042</v>
      </c>
      <c r="F207" s="151" t="s">
        <v>1043</v>
      </c>
      <c r="G207" s="152" t="s">
        <v>205</v>
      </c>
      <c r="H207" s="153">
        <v>2</v>
      </c>
      <c r="I207" s="154"/>
      <c r="J207" s="153">
        <f t="shared" si="50"/>
        <v>0</v>
      </c>
      <c r="K207" s="155"/>
      <c r="L207" s="156"/>
      <c r="M207" s="157" t="s">
        <v>1</v>
      </c>
      <c r="N207" s="158" t="s">
        <v>41</v>
      </c>
      <c r="O207" s="55"/>
      <c r="P207" s="144">
        <f t="shared" si="51"/>
        <v>0</v>
      </c>
      <c r="Q207" s="144">
        <v>0</v>
      </c>
      <c r="R207" s="144">
        <f t="shared" si="52"/>
        <v>0</v>
      </c>
      <c r="S207" s="144">
        <v>0</v>
      </c>
      <c r="T207" s="144">
        <f t="shared" si="53"/>
        <v>0</v>
      </c>
      <c r="U207" s="145" t="s">
        <v>1</v>
      </c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46" t="s">
        <v>242</v>
      </c>
      <c r="AT207" s="146" t="s">
        <v>239</v>
      </c>
      <c r="AU207" s="146" t="s">
        <v>83</v>
      </c>
      <c r="AY207" s="14" t="s">
        <v>155</v>
      </c>
      <c r="BE207" s="147">
        <f t="shared" si="54"/>
        <v>0</v>
      </c>
      <c r="BF207" s="147">
        <f t="shared" si="55"/>
        <v>0</v>
      </c>
      <c r="BG207" s="147">
        <f t="shared" si="56"/>
        <v>0</v>
      </c>
      <c r="BH207" s="147">
        <f t="shared" si="57"/>
        <v>0</v>
      </c>
      <c r="BI207" s="147">
        <f t="shared" si="58"/>
        <v>0</v>
      </c>
      <c r="BJ207" s="14" t="s">
        <v>161</v>
      </c>
      <c r="BK207" s="148">
        <f t="shared" si="59"/>
        <v>0</v>
      </c>
      <c r="BL207" s="14" t="s">
        <v>160</v>
      </c>
      <c r="BM207" s="146" t="s">
        <v>733</v>
      </c>
    </row>
    <row r="208" spans="1:65" s="2" customFormat="1" ht="24.25" customHeight="1">
      <c r="A208" s="29"/>
      <c r="B208" s="134"/>
      <c r="C208" s="135" t="s">
        <v>235</v>
      </c>
      <c r="D208" s="135" t="s">
        <v>156</v>
      </c>
      <c r="E208" s="136" t="s">
        <v>1044</v>
      </c>
      <c r="F208" s="137" t="s">
        <v>1045</v>
      </c>
      <c r="G208" s="138" t="s">
        <v>205</v>
      </c>
      <c r="H208" s="139">
        <v>16</v>
      </c>
      <c r="I208" s="140"/>
      <c r="J208" s="139">
        <f t="shared" si="50"/>
        <v>0</v>
      </c>
      <c r="K208" s="141"/>
      <c r="L208" s="30"/>
      <c r="M208" s="142" t="s">
        <v>1</v>
      </c>
      <c r="N208" s="143" t="s">
        <v>41</v>
      </c>
      <c r="O208" s="55"/>
      <c r="P208" s="144">
        <f t="shared" si="51"/>
        <v>0</v>
      </c>
      <c r="Q208" s="144">
        <v>0</v>
      </c>
      <c r="R208" s="144">
        <f t="shared" si="52"/>
        <v>0</v>
      </c>
      <c r="S208" s="144">
        <v>0</v>
      </c>
      <c r="T208" s="144">
        <f t="shared" si="53"/>
        <v>0</v>
      </c>
      <c r="U208" s="145" t="s">
        <v>1</v>
      </c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46" t="s">
        <v>160</v>
      </c>
      <c r="AT208" s="146" t="s">
        <v>156</v>
      </c>
      <c r="AU208" s="146" t="s">
        <v>83</v>
      </c>
      <c r="AY208" s="14" t="s">
        <v>155</v>
      </c>
      <c r="BE208" s="147">
        <f t="shared" si="54"/>
        <v>0</v>
      </c>
      <c r="BF208" s="147">
        <f t="shared" si="55"/>
        <v>0</v>
      </c>
      <c r="BG208" s="147">
        <f t="shared" si="56"/>
        <v>0</v>
      </c>
      <c r="BH208" s="147">
        <f t="shared" si="57"/>
        <v>0</v>
      </c>
      <c r="BI208" s="147">
        <f t="shared" si="58"/>
        <v>0</v>
      </c>
      <c r="BJ208" s="14" t="s">
        <v>161</v>
      </c>
      <c r="BK208" s="148">
        <f t="shared" si="59"/>
        <v>0</v>
      </c>
      <c r="BL208" s="14" t="s">
        <v>160</v>
      </c>
      <c r="BM208" s="146" t="s">
        <v>275</v>
      </c>
    </row>
    <row r="209" spans="1:65" s="2" customFormat="1" ht="14.5" customHeight="1">
      <c r="A209" s="29"/>
      <c r="B209" s="134"/>
      <c r="C209" s="135" t="s">
        <v>699</v>
      </c>
      <c r="D209" s="135" t="s">
        <v>156</v>
      </c>
      <c r="E209" s="136" t="s">
        <v>1046</v>
      </c>
      <c r="F209" s="137" t="s">
        <v>1047</v>
      </c>
      <c r="G209" s="138" t="s">
        <v>205</v>
      </c>
      <c r="H209" s="139">
        <v>4</v>
      </c>
      <c r="I209" s="140"/>
      <c r="J209" s="139">
        <f t="shared" si="50"/>
        <v>0</v>
      </c>
      <c r="K209" s="141"/>
      <c r="L209" s="30"/>
      <c r="M209" s="142" t="s">
        <v>1</v>
      </c>
      <c r="N209" s="143" t="s">
        <v>41</v>
      </c>
      <c r="O209" s="55"/>
      <c r="P209" s="144">
        <f t="shared" si="51"/>
        <v>0</v>
      </c>
      <c r="Q209" s="144">
        <v>0</v>
      </c>
      <c r="R209" s="144">
        <f t="shared" si="52"/>
        <v>0</v>
      </c>
      <c r="S209" s="144">
        <v>0</v>
      </c>
      <c r="T209" s="144">
        <f t="shared" si="53"/>
        <v>0</v>
      </c>
      <c r="U209" s="145" t="s">
        <v>1</v>
      </c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46" t="s">
        <v>160</v>
      </c>
      <c r="AT209" s="146" t="s">
        <v>156</v>
      </c>
      <c r="AU209" s="146" t="s">
        <v>83</v>
      </c>
      <c r="AY209" s="14" t="s">
        <v>155</v>
      </c>
      <c r="BE209" s="147">
        <f t="shared" si="54"/>
        <v>0</v>
      </c>
      <c r="BF209" s="147">
        <f t="shared" si="55"/>
        <v>0</v>
      </c>
      <c r="BG209" s="147">
        <f t="shared" si="56"/>
        <v>0</v>
      </c>
      <c r="BH209" s="147">
        <f t="shared" si="57"/>
        <v>0</v>
      </c>
      <c r="BI209" s="147">
        <f t="shared" si="58"/>
        <v>0</v>
      </c>
      <c r="BJ209" s="14" t="s">
        <v>161</v>
      </c>
      <c r="BK209" s="148">
        <f t="shared" si="59"/>
        <v>0</v>
      </c>
      <c r="BL209" s="14" t="s">
        <v>160</v>
      </c>
      <c r="BM209" s="146" t="s">
        <v>278</v>
      </c>
    </row>
    <row r="210" spans="1:65" s="2" customFormat="1" ht="14.5" customHeight="1">
      <c r="A210" s="29"/>
      <c r="B210" s="134"/>
      <c r="C210" s="149" t="s">
        <v>777</v>
      </c>
      <c r="D210" s="149" t="s">
        <v>239</v>
      </c>
      <c r="E210" s="150" t="s">
        <v>1048</v>
      </c>
      <c r="F210" s="151" t="s">
        <v>1049</v>
      </c>
      <c r="G210" s="152" t="s">
        <v>205</v>
      </c>
      <c r="H210" s="153">
        <v>4</v>
      </c>
      <c r="I210" s="154"/>
      <c r="J210" s="153">
        <f t="shared" si="50"/>
        <v>0</v>
      </c>
      <c r="K210" s="155"/>
      <c r="L210" s="156"/>
      <c r="M210" s="157" t="s">
        <v>1</v>
      </c>
      <c r="N210" s="158" t="s">
        <v>41</v>
      </c>
      <c r="O210" s="55"/>
      <c r="P210" s="144">
        <f t="shared" si="51"/>
        <v>0</v>
      </c>
      <c r="Q210" s="144">
        <v>0</v>
      </c>
      <c r="R210" s="144">
        <f t="shared" si="52"/>
        <v>0</v>
      </c>
      <c r="S210" s="144">
        <v>0</v>
      </c>
      <c r="T210" s="144">
        <f t="shared" si="53"/>
        <v>0</v>
      </c>
      <c r="U210" s="145" t="s">
        <v>1</v>
      </c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46" t="s">
        <v>242</v>
      </c>
      <c r="AT210" s="146" t="s">
        <v>239</v>
      </c>
      <c r="AU210" s="146" t="s">
        <v>83</v>
      </c>
      <c r="AY210" s="14" t="s">
        <v>155</v>
      </c>
      <c r="BE210" s="147">
        <f t="shared" si="54"/>
        <v>0</v>
      </c>
      <c r="BF210" s="147">
        <f t="shared" si="55"/>
        <v>0</v>
      </c>
      <c r="BG210" s="147">
        <f t="shared" si="56"/>
        <v>0</v>
      </c>
      <c r="BH210" s="147">
        <f t="shared" si="57"/>
        <v>0</v>
      </c>
      <c r="BI210" s="147">
        <f t="shared" si="58"/>
        <v>0</v>
      </c>
      <c r="BJ210" s="14" t="s">
        <v>161</v>
      </c>
      <c r="BK210" s="148">
        <f t="shared" si="59"/>
        <v>0</v>
      </c>
      <c r="BL210" s="14" t="s">
        <v>160</v>
      </c>
      <c r="BM210" s="146" t="s">
        <v>841</v>
      </c>
    </row>
    <row r="211" spans="1:65" s="2" customFormat="1" ht="24.25" customHeight="1">
      <c r="A211" s="29"/>
      <c r="B211" s="134"/>
      <c r="C211" s="135" t="s">
        <v>238</v>
      </c>
      <c r="D211" s="135" t="s">
        <v>156</v>
      </c>
      <c r="E211" s="136" t="s">
        <v>1050</v>
      </c>
      <c r="F211" s="137" t="s">
        <v>1051</v>
      </c>
      <c r="G211" s="138" t="s">
        <v>376</v>
      </c>
      <c r="H211" s="140"/>
      <c r="I211" s="140"/>
      <c r="J211" s="139">
        <f t="shared" si="50"/>
        <v>0</v>
      </c>
      <c r="K211" s="141"/>
      <c r="L211" s="30"/>
      <c r="M211" s="142" t="s">
        <v>1</v>
      </c>
      <c r="N211" s="143" t="s">
        <v>41</v>
      </c>
      <c r="O211" s="55"/>
      <c r="P211" s="144">
        <f t="shared" si="51"/>
        <v>0</v>
      </c>
      <c r="Q211" s="144">
        <v>0</v>
      </c>
      <c r="R211" s="144">
        <f t="shared" si="52"/>
        <v>0</v>
      </c>
      <c r="S211" s="144">
        <v>0</v>
      </c>
      <c r="T211" s="144">
        <f t="shared" si="53"/>
        <v>0</v>
      </c>
      <c r="U211" s="145" t="s">
        <v>1</v>
      </c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46" t="s">
        <v>160</v>
      </c>
      <c r="AT211" s="146" t="s">
        <v>156</v>
      </c>
      <c r="AU211" s="146" t="s">
        <v>83</v>
      </c>
      <c r="AY211" s="14" t="s">
        <v>155</v>
      </c>
      <c r="BE211" s="147">
        <f t="shared" si="54"/>
        <v>0</v>
      </c>
      <c r="BF211" s="147">
        <f t="shared" si="55"/>
        <v>0</v>
      </c>
      <c r="BG211" s="147">
        <f t="shared" si="56"/>
        <v>0</v>
      </c>
      <c r="BH211" s="147">
        <f t="shared" si="57"/>
        <v>0</v>
      </c>
      <c r="BI211" s="147">
        <f t="shared" si="58"/>
        <v>0</v>
      </c>
      <c r="BJ211" s="14" t="s">
        <v>161</v>
      </c>
      <c r="BK211" s="148">
        <f t="shared" si="59"/>
        <v>0</v>
      </c>
      <c r="BL211" s="14" t="s">
        <v>160</v>
      </c>
      <c r="BM211" s="146" t="s">
        <v>740</v>
      </c>
    </row>
    <row r="212" spans="1:65" s="2" customFormat="1" ht="14.5" customHeight="1">
      <c r="A212" s="29"/>
      <c r="B212" s="134"/>
      <c r="C212" s="135" t="s">
        <v>258</v>
      </c>
      <c r="D212" s="135" t="s">
        <v>156</v>
      </c>
      <c r="E212" s="136" t="s">
        <v>1052</v>
      </c>
      <c r="F212" s="137" t="s">
        <v>1053</v>
      </c>
      <c r="G212" s="138" t="s">
        <v>1054</v>
      </c>
      <c r="H212" s="139">
        <v>72</v>
      </c>
      <c r="I212" s="140"/>
      <c r="J212" s="139">
        <f t="shared" si="50"/>
        <v>0</v>
      </c>
      <c r="K212" s="141"/>
      <c r="L212" s="30"/>
      <c r="M212" s="142" t="s">
        <v>1</v>
      </c>
      <c r="N212" s="143" t="s">
        <v>41</v>
      </c>
      <c r="O212" s="55"/>
      <c r="P212" s="144">
        <f t="shared" si="51"/>
        <v>0</v>
      </c>
      <c r="Q212" s="144">
        <v>0</v>
      </c>
      <c r="R212" s="144">
        <f t="shared" si="52"/>
        <v>0</v>
      </c>
      <c r="S212" s="144">
        <v>0</v>
      </c>
      <c r="T212" s="144">
        <f t="shared" si="53"/>
        <v>0</v>
      </c>
      <c r="U212" s="145" t="s">
        <v>1</v>
      </c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46" t="s">
        <v>160</v>
      </c>
      <c r="AT212" s="146" t="s">
        <v>156</v>
      </c>
      <c r="AU212" s="146" t="s">
        <v>83</v>
      </c>
      <c r="AY212" s="14" t="s">
        <v>155</v>
      </c>
      <c r="BE212" s="147">
        <f t="shared" si="54"/>
        <v>0</v>
      </c>
      <c r="BF212" s="147">
        <f t="shared" si="55"/>
        <v>0</v>
      </c>
      <c r="BG212" s="147">
        <f t="shared" si="56"/>
        <v>0</v>
      </c>
      <c r="BH212" s="147">
        <f t="shared" si="57"/>
        <v>0</v>
      </c>
      <c r="BI212" s="147">
        <f t="shared" si="58"/>
        <v>0</v>
      </c>
      <c r="BJ212" s="14" t="s">
        <v>161</v>
      </c>
      <c r="BK212" s="148">
        <f t="shared" si="59"/>
        <v>0</v>
      </c>
      <c r="BL212" s="14" t="s">
        <v>160</v>
      </c>
      <c r="BM212" s="146" t="s">
        <v>281</v>
      </c>
    </row>
    <row r="213" spans="1:65" s="2" customFormat="1" ht="24.25" customHeight="1">
      <c r="A213" s="29"/>
      <c r="B213" s="134"/>
      <c r="C213" s="135" t="s">
        <v>877</v>
      </c>
      <c r="D213" s="135" t="s">
        <v>156</v>
      </c>
      <c r="E213" s="136" t="s">
        <v>1055</v>
      </c>
      <c r="F213" s="137" t="s">
        <v>1056</v>
      </c>
      <c r="G213" s="138" t="s">
        <v>1057</v>
      </c>
      <c r="H213" s="139">
        <v>1</v>
      </c>
      <c r="I213" s="140"/>
      <c r="J213" s="139">
        <f t="shared" si="50"/>
        <v>0</v>
      </c>
      <c r="K213" s="141"/>
      <c r="L213" s="30"/>
      <c r="M213" s="142" t="s">
        <v>1</v>
      </c>
      <c r="N213" s="143" t="s">
        <v>41</v>
      </c>
      <c r="O213" s="55"/>
      <c r="P213" s="144">
        <f t="shared" si="51"/>
        <v>0</v>
      </c>
      <c r="Q213" s="144">
        <v>0</v>
      </c>
      <c r="R213" s="144">
        <f t="shared" si="52"/>
        <v>0</v>
      </c>
      <c r="S213" s="144">
        <v>0</v>
      </c>
      <c r="T213" s="144">
        <f t="shared" si="53"/>
        <v>0</v>
      </c>
      <c r="U213" s="145" t="s">
        <v>1</v>
      </c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46" t="s">
        <v>160</v>
      </c>
      <c r="AT213" s="146" t="s">
        <v>156</v>
      </c>
      <c r="AU213" s="146" t="s">
        <v>83</v>
      </c>
      <c r="AY213" s="14" t="s">
        <v>155</v>
      </c>
      <c r="BE213" s="147">
        <f t="shared" si="54"/>
        <v>0</v>
      </c>
      <c r="BF213" s="147">
        <f t="shared" si="55"/>
        <v>0</v>
      </c>
      <c r="BG213" s="147">
        <f t="shared" si="56"/>
        <v>0</v>
      </c>
      <c r="BH213" s="147">
        <f t="shared" si="57"/>
        <v>0</v>
      </c>
      <c r="BI213" s="147">
        <f t="shared" si="58"/>
        <v>0</v>
      </c>
      <c r="BJ213" s="14" t="s">
        <v>161</v>
      </c>
      <c r="BK213" s="148">
        <f t="shared" si="59"/>
        <v>0</v>
      </c>
      <c r="BL213" s="14" t="s">
        <v>160</v>
      </c>
      <c r="BM213" s="146" t="s">
        <v>744</v>
      </c>
    </row>
    <row r="214" spans="1:65" s="2" customFormat="1" ht="14.5" customHeight="1">
      <c r="A214" s="29"/>
      <c r="B214" s="134"/>
      <c r="C214" s="135" t="s">
        <v>249</v>
      </c>
      <c r="D214" s="135" t="s">
        <v>156</v>
      </c>
      <c r="E214" s="136" t="s">
        <v>896</v>
      </c>
      <c r="F214" s="137" t="s">
        <v>897</v>
      </c>
      <c r="G214" s="138" t="s">
        <v>1057</v>
      </c>
      <c r="H214" s="139">
        <v>1</v>
      </c>
      <c r="I214" s="140"/>
      <c r="J214" s="139">
        <f t="shared" si="50"/>
        <v>0</v>
      </c>
      <c r="K214" s="141"/>
      <c r="L214" s="30"/>
      <c r="M214" s="159" t="s">
        <v>1</v>
      </c>
      <c r="N214" s="160" t="s">
        <v>41</v>
      </c>
      <c r="O214" s="161"/>
      <c r="P214" s="162">
        <f t="shared" si="51"/>
        <v>0</v>
      </c>
      <c r="Q214" s="162">
        <v>0</v>
      </c>
      <c r="R214" s="162">
        <f t="shared" si="52"/>
        <v>0</v>
      </c>
      <c r="S214" s="162">
        <v>0</v>
      </c>
      <c r="T214" s="162">
        <f t="shared" si="53"/>
        <v>0</v>
      </c>
      <c r="U214" s="163" t="s">
        <v>1</v>
      </c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46" t="s">
        <v>160</v>
      </c>
      <c r="AT214" s="146" t="s">
        <v>156</v>
      </c>
      <c r="AU214" s="146" t="s">
        <v>83</v>
      </c>
      <c r="AY214" s="14" t="s">
        <v>155</v>
      </c>
      <c r="BE214" s="147">
        <f t="shared" si="54"/>
        <v>0</v>
      </c>
      <c r="BF214" s="147">
        <f t="shared" si="55"/>
        <v>0</v>
      </c>
      <c r="BG214" s="147">
        <f t="shared" si="56"/>
        <v>0</v>
      </c>
      <c r="BH214" s="147">
        <f t="shared" si="57"/>
        <v>0</v>
      </c>
      <c r="BI214" s="147">
        <f t="shared" si="58"/>
        <v>0</v>
      </c>
      <c r="BJ214" s="14" t="s">
        <v>161</v>
      </c>
      <c r="BK214" s="148">
        <f t="shared" si="59"/>
        <v>0</v>
      </c>
      <c r="BL214" s="14" t="s">
        <v>160</v>
      </c>
      <c r="BM214" s="146" t="s">
        <v>859</v>
      </c>
    </row>
    <row r="215" spans="1:65" s="2" customFormat="1" ht="7" customHeight="1">
      <c r="A215" s="29"/>
      <c r="B215" s="44"/>
      <c r="C215" s="45"/>
      <c r="D215" s="45"/>
      <c r="E215" s="45"/>
      <c r="F215" s="45"/>
      <c r="G215" s="45"/>
      <c r="H215" s="45"/>
      <c r="I215" s="45"/>
      <c r="J215" s="45"/>
      <c r="K215" s="45"/>
      <c r="L215" s="30"/>
      <c r="M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</row>
  </sheetData>
  <autoFilter ref="C123:K214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6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93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5" customHeight="1">
      <c r="B4" s="17"/>
      <c r="D4" s="18" t="s">
        <v>112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10" t="str">
        <f>'Rekapitulácia stavby'!K6</f>
        <v>Novostavba bytového domu</v>
      </c>
      <c r="F7" s="211"/>
      <c r="G7" s="211"/>
      <c r="H7" s="211"/>
      <c r="L7" s="17"/>
    </row>
    <row r="8" spans="1:46" s="2" customFormat="1" ht="12" customHeight="1">
      <c r="A8" s="29"/>
      <c r="B8" s="30"/>
      <c r="C8" s="29"/>
      <c r="D8" s="24" t="s">
        <v>113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1058</v>
      </c>
      <c r="F9" s="209"/>
      <c r="G9" s="209"/>
      <c r="H9" s="20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8. 4. 2021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19</v>
      </c>
      <c r="F15" s="29"/>
      <c r="G15" s="29"/>
      <c r="H15" s="29"/>
      <c r="I15" s="24" t="s">
        <v>24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2" t="str">
        <f>'Rekapitulácia stavby'!E14</f>
        <v>Vyplň údaj</v>
      </c>
      <c r="F18" s="199"/>
      <c r="G18" s="199"/>
      <c r="H18" s="199"/>
      <c r="I18" s="24" t="s">
        <v>24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">
        <v>28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33</v>
      </c>
      <c r="F24" s="29"/>
      <c r="G24" s="29"/>
      <c r="H24" s="29"/>
      <c r="I24" s="24" t="s">
        <v>24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03" t="s">
        <v>1</v>
      </c>
      <c r="F27" s="203"/>
      <c r="G27" s="203"/>
      <c r="H27" s="20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4" customHeight="1">
      <c r="A30" s="29"/>
      <c r="B30" s="30"/>
      <c r="C30" s="29"/>
      <c r="D30" s="94" t="s">
        <v>35</v>
      </c>
      <c r="E30" s="29"/>
      <c r="F30" s="29"/>
      <c r="G30" s="29"/>
      <c r="H30" s="29"/>
      <c r="I30" s="2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39</v>
      </c>
      <c r="E33" s="24" t="s">
        <v>40</v>
      </c>
      <c r="F33" s="96">
        <f>ROUND((SUM(BE120:BE185)),  2)</f>
        <v>0</v>
      </c>
      <c r="G33" s="29"/>
      <c r="H33" s="29"/>
      <c r="I33" s="97">
        <v>0.2</v>
      </c>
      <c r="J33" s="96">
        <f>ROUND(((SUM(BE120:BE185))*I33),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41</v>
      </c>
      <c r="F34" s="96">
        <f>ROUND((SUM(BF120:BF185)),  2)</f>
        <v>0</v>
      </c>
      <c r="G34" s="29"/>
      <c r="H34" s="29"/>
      <c r="I34" s="97">
        <v>0.2</v>
      </c>
      <c r="J34" s="96">
        <f>ROUND(((SUM(BF120:BF185))*I34),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42</v>
      </c>
      <c r="F35" s="96">
        <f>ROUND((SUM(BG120:BG185)),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43</v>
      </c>
      <c r="F36" s="96">
        <f>ROUND((SUM(BH120:BH185)),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44</v>
      </c>
      <c r="F37" s="96">
        <f>ROUND((SUM(BI120:BI185)),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4" customHeight="1">
      <c r="A39" s="29"/>
      <c r="B39" s="30"/>
      <c r="C39" s="98"/>
      <c r="D39" s="99" t="s">
        <v>45</v>
      </c>
      <c r="E39" s="57"/>
      <c r="F39" s="57"/>
      <c r="G39" s="100" t="s">
        <v>46</v>
      </c>
      <c r="H39" s="101" t="s">
        <v>47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29"/>
      <c r="B61" s="30"/>
      <c r="C61" s="29"/>
      <c r="D61" s="42" t="s">
        <v>50</v>
      </c>
      <c r="E61" s="32"/>
      <c r="F61" s="104" t="s">
        <v>51</v>
      </c>
      <c r="G61" s="42" t="s">
        <v>50</v>
      </c>
      <c r="H61" s="32"/>
      <c r="I61" s="32"/>
      <c r="J61" s="105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29"/>
      <c r="B76" s="30"/>
      <c r="C76" s="29"/>
      <c r="D76" s="42" t="s">
        <v>50</v>
      </c>
      <c r="E76" s="32"/>
      <c r="F76" s="104" t="s">
        <v>51</v>
      </c>
      <c r="G76" s="42" t="s">
        <v>50</v>
      </c>
      <c r="H76" s="32"/>
      <c r="I76" s="32"/>
      <c r="J76" s="105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hidden="1" customHeight="1">
      <c r="A82" s="29"/>
      <c r="B82" s="30"/>
      <c r="C82" s="18" t="s">
        <v>115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0" t="str">
        <f>E7</f>
        <v>Novostavba bytového domu</v>
      </c>
      <c r="F85" s="211"/>
      <c r="G85" s="211"/>
      <c r="H85" s="21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113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93" t="str">
        <f>E9</f>
        <v xml:space="preserve">04 - ZTI - Zdravotechnika </v>
      </c>
      <c r="F87" s="209"/>
      <c r="G87" s="209"/>
      <c r="H87" s="20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>Obec Malá Čierna</v>
      </c>
      <c r="G89" s="29"/>
      <c r="H89" s="29"/>
      <c r="I89" s="24" t="s">
        <v>20</v>
      </c>
      <c r="J89" s="52" t="str">
        <f>IF(J12="","",J12)</f>
        <v>8. 4. 2021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5" hidden="1" customHeight="1">
      <c r="A91" s="29"/>
      <c r="B91" s="30"/>
      <c r="C91" s="24" t="s">
        <v>22</v>
      </c>
      <c r="D91" s="29"/>
      <c r="E91" s="29"/>
      <c r="F91" s="22" t="str">
        <f>E15</f>
        <v>Obec Malá Čierna</v>
      </c>
      <c r="G91" s="29"/>
      <c r="H91" s="29"/>
      <c r="I91" s="24" t="s">
        <v>27</v>
      </c>
      <c r="J91" s="27" t="str">
        <f>E21</f>
        <v>Project89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hidden="1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Ing. Eduard Luščoň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4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6" t="s">
        <v>116</v>
      </c>
      <c r="D94" s="98"/>
      <c r="E94" s="98"/>
      <c r="F94" s="98"/>
      <c r="G94" s="98"/>
      <c r="H94" s="98"/>
      <c r="I94" s="98"/>
      <c r="J94" s="107" t="s">
        <v>117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4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8" t="s">
        <v>118</v>
      </c>
      <c r="D96" s="29"/>
      <c r="E96" s="29"/>
      <c r="F96" s="29"/>
      <c r="G96" s="29"/>
      <c r="H96" s="29"/>
      <c r="I96" s="29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119</v>
      </c>
    </row>
    <row r="97" spans="1:31" s="9" customFormat="1" ht="25" hidden="1" customHeight="1">
      <c r="B97" s="109"/>
      <c r="D97" s="110" t="s">
        <v>900</v>
      </c>
      <c r="E97" s="111"/>
      <c r="F97" s="111"/>
      <c r="G97" s="111"/>
      <c r="H97" s="111"/>
      <c r="I97" s="111"/>
      <c r="J97" s="112">
        <f>J121</f>
        <v>0</v>
      </c>
      <c r="L97" s="109"/>
    </row>
    <row r="98" spans="1:31" s="9" customFormat="1" ht="25" hidden="1" customHeight="1">
      <c r="B98" s="109"/>
      <c r="D98" s="110" t="s">
        <v>900</v>
      </c>
      <c r="E98" s="111"/>
      <c r="F98" s="111"/>
      <c r="G98" s="111"/>
      <c r="H98" s="111"/>
      <c r="I98" s="111"/>
      <c r="J98" s="112">
        <f>J128</f>
        <v>0</v>
      </c>
      <c r="L98" s="109"/>
    </row>
    <row r="99" spans="1:31" s="9" customFormat="1" ht="25" hidden="1" customHeight="1">
      <c r="B99" s="109"/>
      <c r="D99" s="110" t="s">
        <v>900</v>
      </c>
      <c r="E99" s="111"/>
      <c r="F99" s="111"/>
      <c r="G99" s="111"/>
      <c r="H99" s="111"/>
      <c r="I99" s="111"/>
      <c r="J99" s="112">
        <f>J142</f>
        <v>0</v>
      </c>
      <c r="L99" s="109"/>
    </row>
    <row r="100" spans="1:31" s="9" customFormat="1" ht="25" hidden="1" customHeight="1">
      <c r="B100" s="109"/>
      <c r="D100" s="110" t="s">
        <v>900</v>
      </c>
      <c r="E100" s="111"/>
      <c r="F100" s="111"/>
      <c r="G100" s="111"/>
      <c r="H100" s="111"/>
      <c r="I100" s="111"/>
      <c r="J100" s="112">
        <f>J159</f>
        <v>0</v>
      </c>
      <c r="L100" s="109"/>
    </row>
    <row r="101" spans="1:31" s="2" customFormat="1" ht="21.75" hidden="1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7" hidden="1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hidden="1"/>
    <row r="104" spans="1:31" hidden="1"/>
    <row r="105" spans="1:31" hidden="1"/>
    <row r="106" spans="1:31" s="2" customFormat="1" ht="7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5" customHeight="1">
      <c r="A107" s="29"/>
      <c r="B107" s="30"/>
      <c r="C107" s="18" t="s">
        <v>141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7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14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10" t="str">
        <f>E7</f>
        <v>Novostavba bytového domu</v>
      </c>
      <c r="F110" s="211"/>
      <c r="G110" s="211"/>
      <c r="H110" s="211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113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193" t="str">
        <f>E9</f>
        <v xml:space="preserve">04 - ZTI - Zdravotechnika </v>
      </c>
      <c r="F112" s="209"/>
      <c r="G112" s="209"/>
      <c r="H112" s="20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7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18</v>
      </c>
      <c r="D114" s="29"/>
      <c r="E114" s="29"/>
      <c r="F114" s="22" t="str">
        <f>F12</f>
        <v>Obec Malá Čierna</v>
      </c>
      <c r="G114" s="29"/>
      <c r="H114" s="29"/>
      <c r="I114" s="24" t="s">
        <v>20</v>
      </c>
      <c r="J114" s="52" t="str">
        <f>IF(J12="","",J12)</f>
        <v>8. 4. 2021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7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5" customHeight="1">
      <c r="A116" s="29"/>
      <c r="B116" s="30"/>
      <c r="C116" s="24" t="s">
        <v>22</v>
      </c>
      <c r="D116" s="29"/>
      <c r="E116" s="29"/>
      <c r="F116" s="22" t="str">
        <f>E15</f>
        <v>Obec Malá Čierna</v>
      </c>
      <c r="G116" s="29"/>
      <c r="H116" s="29"/>
      <c r="I116" s="24" t="s">
        <v>27</v>
      </c>
      <c r="J116" s="27" t="str">
        <f>E21</f>
        <v>Project89 s.r.o.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5" customHeight="1">
      <c r="A117" s="29"/>
      <c r="B117" s="30"/>
      <c r="C117" s="24" t="s">
        <v>25</v>
      </c>
      <c r="D117" s="29"/>
      <c r="E117" s="29"/>
      <c r="F117" s="22" t="str">
        <f>IF(E18="","",E18)</f>
        <v>Vyplň údaj</v>
      </c>
      <c r="G117" s="29"/>
      <c r="H117" s="29"/>
      <c r="I117" s="24" t="s">
        <v>32</v>
      </c>
      <c r="J117" s="27" t="str">
        <f>E24</f>
        <v>Ing. Eduard Luščoň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4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0" customFormat="1" ht="29.25" customHeight="1">
      <c r="A119" s="113"/>
      <c r="B119" s="114"/>
      <c r="C119" s="115" t="s">
        <v>142</v>
      </c>
      <c r="D119" s="116" t="s">
        <v>60</v>
      </c>
      <c r="E119" s="116" t="s">
        <v>56</v>
      </c>
      <c r="F119" s="116" t="s">
        <v>57</v>
      </c>
      <c r="G119" s="116" t="s">
        <v>143</v>
      </c>
      <c r="H119" s="116" t="s">
        <v>144</v>
      </c>
      <c r="I119" s="116" t="s">
        <v>145</v>
      </c>
      <c r="J119" s="117" t="s">
        <v>117</v>
      </c>
      <c r="K119" s="118" t="s">
        <v>146</v>
      </c>
      <c r="L119" s="119"/>
      <c r="M119" s="59" t="s">
        <v>1</v>
      </c>
      <c r="N119" s="60" t="s">
        <v>39</v>
      </c>
      <c r="O119" s="60" t="s">
        <v>147</v>
      </c>
      <c r="P119" s="60" t="s">
        <v>148</v>
      </c>
      <c r="Q119" s="60" t="s">
        <v>149</v>
      </c>
      <c r="R119" s="60" t="s">
        <v>150</v>
      </c>
      <c r="S119" s="60" t="s">
        <v>151</v>
      </c>
      <c r="T119" s="60" t="s">
        <v>152</v>
      </c>
      <c r="U119" s="61" t="s">
        <v>153</v>
      </c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</row>
    <row r="120" spans="1:65" s="2" customFormat="1" ht="22.95" customHeight="1">
      <c r="A120" s="29"/>
      <c r="B120" s="30"/>
      <c r="C120" s="66" t="s">
        <v>118</v>
      </c>
      <c r="D120" s="29"/>
      <c r="E120" s="29"/>
      <c r="F120" s="29"/>
      <c r="G120" s="29"/>
      <c r="H120" s="29"/>
      <c r="I120" s="29"/>
      <c r="J120" s="120">
        <f>BK120</f>
        <v>0</v>
      </c>
      <c r="K120" s="29"/>
      <c r="L120" s="30"/>
      <c r="M120" s="62"/>
      <c r="N120" s="53"/>
      <c r="O120" s="63"/>
      <c r="P120" s="121">
        <f>P121+P128+P142+P159</f>
        <v>0</v>
      </c>
      <c r="Q120" s="63"/>
      <c r="R120" s="121">
        <f>R121+R128+R142+R159</f>
        <v>0</v>
      </c>
      <c r="S120" s="63"/>
      <c r="T120" s="121">
        <f>T121+T128+T142+T159</f>
        <v>0</v>
      </c>
      <c r="U120" s="64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74</v>
      </c>
      <c r="AU120" s="14" t="s">
        <v>119</v>
      </c>
      <c r="BK120" s="122">
        <f>BK121+BK128+BK142+BK159</f>
        <v>0</v>
      </c>
    </row>
    <row r="121" spans="1:65" s="11" customFormat="1" ht="25.95" customHeight="1">
      <c r="B121" s="123"/>
      <c r="D121" s="124" t="s">
        <v>74</v>
      </c>
      <c r="E121" s="125" t="s">
        <v>901</v>
      </c>
      <c r="F121" s="125" t="s">
        <v>1</v>
      </c>
      <c r="I121" s="126"/>
      <c r="J121" s="127">
        <f>BK121</f>
        <v>0</v>
      </c>
      <c r="L121" s="123"/>
      <c r="M121" s="128"/>
      <c r="N121" s="129"/>
      <c r="O121" s="129"/>
      <c r="P121" s="130">
        <f>SUM(P122:P127)</f>
        <v>0</v>
      </c>
      <c r="Q121" s="129"/>
      <c r="R121" s="130">
        <f>SUM(R122:R127)</f>
        <v>0</v>
      </c>
      <c r="S121" s="129"/>
      <c r="T121" s="130">
        <f>SUM(T122:T127)</f>
        <v>0</v>
      </c>
      <c r="U121" s="131"/>
      <c r="AR121" s="124" t="s">
        <v>83</v>
      </c>
      <c r="AT121" s="132" t="s">
        <v>74</v>
      </c>
      <c r="AU121" s="132" t="s">
        <v>75</v>
      </c>
      <c r="AY121" s="124" t="s">
        <v>155</v>
      </c>
      <c r="BK121" s="133">
        <f>SUM(BK122:BK127)</f>
        <v>0</v>
      </c>
    </row>
    <row r="122" spans="1:65" s="2" customFormat="1" ht="24.25" customHeight="1">
      <c r="A122" s="29"/>
      <c r="B122" s="134"/>
      <c r="C122" s="135" t="s">
        <v>83</v>
      </c>
      <c r="D122" s="135" t="s">
        <v>156</v>
      </c>
      <c r="E122" s="136" t="s">
        <v>902</v>
      </c>
      <c r="F122" s="137" t="s">
        <v>903</v>
      </c>
      <c r="G122" s="138" t="s">
        <v>317</v>
      </c>
      <c r="H122" s="139">
        <v>190</v>
      </c>
      <c r="I122" s="140"/>
      <c r="J122" s="139">
        <f t="shared" ref="J122:J127" si="0">ROUND(I122*H122,3)</f>
        <v>0</v>
      </c>
      <c r="K122" s="141"/>
      <c r="L122" s="30"/>
      <c r="M122" s="142" t="s">
        <v>1</v>
      </c>
      <c r="N122" s="143" t="s">
        <v>41</v>
      </c>
      <c r="O122" s="55"/>
      <c r="P122" s="144">
        <f t="shared" ref="P122:P127" si="1">O122*H122</f>
        <v>0</v>
      </c>
      <c r="Q122" s="144">
        <v>0</v>
      </c>
      <c r="R122" s="144">
        <f t="shared" ref="R122:R127" si="2">Q122*H122</f>
        <v>0</v>
      </c>
      <c r="S122" s="144">
        <v>0</v>
      </c>
      <c r="T122" s="144">
        <f t="shared" ref="T122:T127" si="3">S122*H122</f>
        <v>0</v>
      </c>
      <c r="U122" s="145" t="s">
        <v>1</v>
      </c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46" t="s">
        <v>160</v>
      </c>
      <c r="AT122" s="146" t="s">
        <v>156</v>
      </c>
      <c r="AU122" s="146" t="s">
        <v>83</v>
      </c>
      <c r="AY122" s="14" t="s">
        <v>155</v>
      </c>
      <c r="BE122" s="147">
        <f t="shared" ref="BE122:BE127" si="4">IF(N122="základná",J122,0)</f>
        <v>0</v>
      </c>
      <c r="BF122" s="147">
        <f t="shared" ref="BF122:BF127" si="5">IF(N122="znížená",J122,0)</f>
        <v>0</v>
      </c>
      <c r="BG122" s="147">
        <f t="shared" ref="BG122:BG127" si="6">IF(N122="zákl. prenesená",J122,0)</f>
        <v>0</v>
      </c>
      <c r="BH122" s="147">
        <f t="shared" ref="BH122:BH127" si="7">IF(N122="zníž. prenesená",J122,0)</f>
        <v>0</v>
      </c>
      <c r="BI122" s="147">
        <f t="shared" ref="BI122:BI127" si="8">IF(N122="nulová",J122,0)</f>
        <v>0</v>
      </c>
      <c r="BJ122" s="14" t="s">
        <v>161</v>
      </c>
      <c r="BK122" s="148">
        <f t="shared" ref="BK122:BK127" si="9">ROUND(I122*H122,3)</f>
        <v>0</v>
      </c>
      <c r="BL122" s="14" t="s">
        <v>160</v>
      </c>
      <c r="BM122" s="146" t="s">
        <v>303</v>
      </c>
    </row>
    <row r="123" spans="1:65" s="2" customFormat="1" ht="14.5" customHeight="1">
      <c r="A123" s="29"/>
      <c r="B123" s="134"/>
      <c r="C123" s="149" t="s">
        <v>164</v>
      </c>
      <c r="D123" s="149" t="s">
        <v>239</v>
      </c>
      <c r="E123" s="150" t="s">
        <v>906</v>
      </c>
      <c r="F123" s="151" t="s">
        <v>907</v>
      </c>
      <c r="G123" s="152" t="s">
        <v>317</v>
      </c>
      <c r="H123" s="153">
        <v>70</v>
      </c>
      <c r="I123" s="154"/>
      <c r="J123" s="153">
        <f t="shared" si="0"/>
        <v>0</v>
      </c>
      <c r="K123" s="155"/>
      <c r="L123" s="156"/>
      <c r="M123" s="157" t="s">
        <v>1</v>
      </c>
      <c r="N123" s="158" t="s">
        <v>41</v>
      </c>
      <c r="O123" s="55"/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4">
        <f t="shared" si="3"/>
        <v>0</v>
      </c>
      <c r="U123" s="145" t="s">
        <v>1</v>
      </c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46" t="s">
        <v>242</v>
      </c>
      <c r="AT123" s="146" t="s">
        <v>239</v>
      </c>
      <c r="AU123" s="146" t="s">
        <v>83</v>
      </c>
      <c r="AY123" s="14" t="s">
        <v>155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4" t="s">
        <v>161</v>
      </c>
      <c r="BK123" s="148">
        <f t="shared" si="9"/>
        <v>0</v>
      </c>
      <c r="BL123" s="14" t="s">
        <v>160</v>
      </c>
      <c r="BM123" s="146" t="s">
        <v>109</v>
      </c>
    </row>
    <row r="124" spans="1:65" s="2" customFormat="1" ht="14.5" customHeight="1">
      <c r="A124" s="29"/>
      <c r="B124" s="134"/>
      <c r="C124" s="149" t="s">
        <v>160</v>
      </c>
      <c r="D124" s="149" t="s">
        <v>239</v>
      </c>
      <c r="E124" s="150" t="s">
        <v>908</v>
      </c>
      <c r="F124" s="151" t="s">
        <v>909</v>
      </c>
      <c r="G124" s="152" t="s">
        <v>317</v>
      </c>
      <c r="H124" s="153">
        <v>60</v>
      </c>
      <c r="I124" s="154"/>
      <c r="J124" s="153">
        <f t="shared" si="0"/>
        <v>0</v>
      </c>
      <c r="K124" s="155"/>
      <c r="L124" s="156"/>
      <c r="M124" s="157" t="s">
        <v>1</v>
      </c>
      <c r="N124" s="158" t="s">
        <v>41</v>
      </c>
      <c r="O124" s="55"/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4">
        <f t="shared" si="3"/>
        <v>0</v>
      </c>
      <c r="U124" s="145" t="s">
        <v>1</v>
      </c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6" t="s">
        <v>242</v>
      </c>
      <c r="AT124" s="146" t="s">
        <v>239</v>
      </c>
      <c r="AU124" s="146" t="s">
        <v>83</v>
      </c>
      <c r="AY124" s="14" t="s">
        <v>155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4" t="s">
        <v>161</v>
      </c>
      <c r="BK124" s="148">
        <f t="shared" si="9"/>
        <v>0</v>
      </c>
      <c r="BL124" s="14" t="s">
        <v>160</v>
      </c>
      <c r="BM124" s="146" t="s">
        <v>170</v>
      </c>
    </row>
    <row r="125" spans="1:65" s="2" customFormat="1" ht="14.5" customHeight="1">
      <c r="A125" s="29"/>
      <c r="B125" s="134"/>
      <c r="C125" s="149" t="s">
        <v>634</v>
      </c>
      <c r="D125" s="149" t="s">
        <v>239</v>
      </c>
      <c r="E125" s="150" t="s">
        <v>910</v>
      </c>
      <c r="F125" s="151" t="s">
        <v>911</v>
      </c>
      <c r="G125" s="152" t="s">
        <v>317</v>
      </c>
      <c r="H125" s="153">
        <v>60</v>
      </c>
      <c r="I125" s="154"/>
      <c r="J125" s="153">
        <f t="shared" si="0"/>
        <v>0</v>
      </c>
      <c r="K125" s="155"/>
      <c r="L125" s="156"/>
      <c r="M125" s="157" t="s">
        <v>1</v>
      </c>
      <c r="N125" s="158" t="s">
        <v>41</v>
      </c>
      <c r="O125" s="55"/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4">
        <f t="shared" si="3"/>
        <v>0</v>
      </c>
      <c r="U125" s="145" t="s">
        <v>1</v>
      </c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6" t="s">
        <v>242</v>
      </c>
      <c r="AT125" s="146" t="s">
        <v>239</v>
      </c>
      <c r="AU125" s="146" t="s">
        <v>83</v>
      </c>
      <c r="AY125" s="14" t="s">
        <v>155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4" t="s">
        <v>161</v>
      </c>
      <c r="BK125" s="148">
        <f t="shared" si="9"/>
        <v>0</v>
      </c>
      <c r="BL125" s="14" t="s">
        <v>160</v>
      </c>
      <c r="BM125" s="146" t="s">
        <v>174</v>
      </c>
    </row>
    <row r="126" spans="1:65" s="2" customFormat="1" ht="14.5" customHeight="1">
      <c r="A126" s="29"/>
      <c r="B126" s="134"/>
      <c r="C126" s="135" t="s">
        <v>261</v>
      </c>
      <c r="D126" s="135" t="s">
        <v>156</v>
      </c>
      <c r="E126" s="136" t="s">
        <v>912</v>
      </c>
      <c r="F126" s="137" t="s">
        <v>913</v>
      </c>
      <c r="G126" s="138" t="s">
        <v>205</v>
      </c>
      <c r="H126" s="139">
        <v>100</v>
      </c>
      <c r="I126" s="140"/>
      <c r="J126" s="139">
        <f t="shared" si="0"/>
        <v>0</v>
      </c>
      <c r="K126" s="141"/>
      <c r="L126" s="30"/>
      <c r="M126" s="142" t="s">
        <v>1</v>
      </c>
      <c r="N126" s="143" t="s">
        <v>41</v>
      </c>
      <c r="O126" s="55"/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4">
        <f t="shared" si="3"/>
        <v>0</v>
      </c>
      <c r="U126" s="145" t="s">
        <v>1</v>
      </c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6" t="s">
        <v>160</v>
      </c>
      <c r="AT126" s="146" t="s">
        <v>156</v>
      </c>
      <c r="AU126" s="146" t="s">
        <v>83</v>
      </c>
      <c r="AY126" s="14" t="s">
        <v>155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4" t="s">
        <v>161</v>
      </c>
      <c r="BK126" s="148">
        <f t="shared" si="9"/>
        <v>0</v>
      </c>
      <c r="BL126" s="14" t="s">
        <v>160</v>
      </c>
      <c r="BM126" s="146" t="s">
        <v>177</v>
      </c>
    </row>
    <row r="127" spans="1:65" s="2" customFormat="1" ht="24.25" customHeight="1">
      <c r="A127" s="29"/>
      <c r="B127" s="134"/>
      <c r="C127" s="135" t="s">
        <v>687</v>
      </c>
      <c r="D127" s="135" t="s">
        <v>156</v>
      </c>
      <c r="E127" s="136" t="s">
        <v>1059</v>
      </c>
      <c r="F127" s="137" t="s">
        <v>1060</v>
      </c>
      <c r="G127" s="138" t="s">
        <v>376</v>
      </c>
      <c r="H127" s="140"/>
      <c r="I127" s="140"/>
      <c r="J127" s="139">
        <f t="shared" si="0"/>
        <v>0</v>
      </c>
      <c r="K127" s="141"/>
      <c r="L127" s="30"/>
      <c r="M127" s="142" t="s">
        <v>1</v>
      </c>
      <c r="N127" s="143" t="s">
        <v>41</v>
      </c>
      <c r="O127" s="55"/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4">
        <f t="shared" si="3"/>
        <v>0</v>
      </c>
      <c r="U127" s="145" t="s">
        <v>1</v>
      </c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6" t="s">
        <v>160</v>
      </c>
      <c r="AT127" s="146" t="s">
        <v>156</v>
      </c>
      <c r="AU127" s="146" t="s">
        <v>83</v>
      </c>
      <c r="AY127" s="14" t="s">
        <v>155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4" t="s">
        <v>161</v>
      </c>
      <c r="BK127" s="148">
        <f t="shared" si="9"/>
        <v>0</v>
      </c>
      <c r="BL127" s="14" t="s">
        <v>160</v>
      </c>
      <c r="BM127" s="146" t="s">
        <v>647</v>
      </c>
    </row>
    <row r="128" spans="1:65" s="11" customFormat="1" ht="25.95" customHeight="1">
      <c r="B128" s="123"/>
      <c r="D128" s="124" t="s">
        <v>74</v>
      </c>
      <c r="E128" s="125" t="s">
        <v>901</v>
      </c>
      <c r="F128" s="125" t="s">
        <v>1</v>
      </c>
      <c r="I128" s="126"/>
      <c r="J128" s="127">
        <f>BK128</f>
        <v>0</v>
      </c>
      <c r="L128" s="123"/>
      <c r="M128" s="128"/>
      <c r="N128" s="129"/>
      <c r="O128" s="129"/>
      <c r="P128" s="130">
        <f>SUM(P129:P141)</f>
        <v>0</v>
      </c>
      <c r="Q128" s="129"/>
      <c r="R128" s="130">
        <f>SUM(R129:R141)</f>
        <v>0</v>
      </c>
      <c r="S128" s="129"/>
      <c r="T128" s="130">
        <f>SUM(T129:T141)</f>
        <v>0</v>
      </c>
      <c r="U128" s="131"/>
      <c r="AR128" s="124" t="s">
        <v>83</v>
      </c>
      <c r="AT128" s="132" t="s">
        <v>74</v>
      </c>
      <c r="AU128" s="132" t="s">
        <v>75</v>
      </c>
      <c r="AY128" s="124" t="s">
        <v>155</v>
      </c>
      <c r="BK128" s="133">
        <f>SUM(BK129:BK141)</f>
        <v>0</v>
      </c>
    </row>
    <row r="129" spans="1:65" s="2" customFormat="1" ht="24.25" customHeight="1">
      <c r="A129" s="29"/>
      <c r="B129" s="134"/>
      <c r="C129" s="135" t="s">
        <v>716</v>
      </c>
      <c r="D129" s="135" t="s">
        <v>156</v>
      </c>
      <c r="E129" s="136" t="s">
        <v>1061</v>
      </c>
      <c r="F129" s="137" t="s">
        <v>1062</v>
      </c>
      <c r="G129" s="138" t="s">
        <v>317</v>
      </c>
      <c r="H129" s="139">
        <v>10</v>
      </c>
      <c r="I129" s="140"/>
      <c r="J129" s="139">
        <f t="shared" ref="J129:J141" si="10">ROUND(I129*H129,3)</f>
        <v>0</v>
      </c>
      <c r="K129" s="141"/>
      <c r="L129" s="30"/>
      <c r="M129" s="142" t="s">
        <v>1</v>
      </c>
      <c r="N129" s="143" t="s">
        <v>41</v>
      </c>
      <c r="O129" s="55"/>
      <c r="P129" s="144">
        <f t="shared" ref="P129:P141" si="11">O129*H129</f>
        <v>0</v>
      </c>
      <c r="Q129" s="144">
        <v>0</v>
      </c>
      <c r="R129" s="144">
        <f t="shared" ref="R129:R141" si="12">Q129*H129</f>
        <v>0</v>
      </c>
      <c r="S129" s="144">
        <v>0</v>
      </c>
      <c r="T129" s="144">
        <f t="shared" ref="T129:T141" si="13">S129*H129</f>
        <v>0</v>
      </c>
      <c r="U129" s="145" t="s">
        <v>1</v>
      </c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6" t="s">
        <v>160</v>
      </c>
      <c r="AT129" s="146" t="s">
        <v>156</v>
      </c>
      <c r="AU129" s="146" t="s">
        <v>83</v>
      </c>
      <c r="AY129" s="14" t="s">
        <v>155</v>
      </c>
      <c r="BE129" s="147">
        <f t="shared" ref="BE129:BE141" si="14">IF(N129="základná",J129,0)</f>
        <v>0</v>
      </c>
      <c r="BF129" s="147">
        <f t="shared" ref="BF129:BF141" si="15">IF(N129="znížená",J129,0)</f>
        <v>0</v>
      </c>
      <c r="BG129" s="147">
        <f t="shared" ref="BG129:BG141" si="16">IF(N129="zákl. prenesená",J129,0)</f>
        <v>0</v>
      </c>
      <c r="BH129" s="147">
        <f t="shared" ref="BH129:BH141" si="17">IF(N129="zníž. prenesená",J129,0)</f>
        <v>0</v>
      </c>
      <c r="BI129" s="147">
        <f t="shared" ref="BI129:BI141" si="18">IF(N129="nulová",J129,0)</f>
        <v>0</v>
      </c>
      <c r="BJ129" s="14" t="s">
        <v>161</v>
      </c>
      <c r="BK129" s="148">
        <f t="shared" ref="BK129:BK141" si="19">ROUND(I129*H129,3)</f>
        <v>0</v>
      </c>
      <c r="BL129" s="14" t="s">
        <v>160</v>
      </c>
      <c r="BM129" s="146" t="s">
        <v>663</v>
      </c>
    </row>
    <row r="130" spans="1:65" s="2" customFormat="1" ht="24.25" customHeight="1">
      <c r="A130" s="29"/>
      <c r="B130" s="134"/>
      <c r="C130" s="135" t="s">
        <v>212</v>
      </c>
      <c r="D130" s="135" t="s">
        <v>156</v>
      </c>
      <c r="E130" s="136" t="s">
        <v>1063</v>
      </c>
      <c r="F130" s="137" t="s">
        <v>1064</v>
      </c>
      <c r="G130" s="138" t="s">
        <v>317</v>
      </c>
      <c r="H130" s="139">
        <v>14</v>
      </c>
      <c r="I130" s="140"/>
      <c r="J130" s="139">
        <f t="shared" si="10"/>
        <v>0</v>
      </c>
      <c r="K130" s="141"/>
      <c r="L130" s="30"/>
      <c r="M130" s="142" t="s">
        <v>1</v>
      </c>
      <c r="N130" s="143" t="s">
        <v>41</v>
      </c>
      <c r="O130" s="55"/>
      <c r="P130" s="144">
        <f t="shared" si="11"/>
        <v>0</v>
      </c>
      <c r="Q130" s="144">
        <v>0</v>
      </c>
      <c r="R130" s="144">
        <f t="shared" si="12"/>
        <v>0</v>
      </c>
      <c r="S130" s="144">
        <v>0</v>
      </c>
      <c r="T130" s="144">
        <f t="shared" si="13"/>
        <v>0</v>
      </c>
      <c r="U130" s="145" t="s">
        <v>1</v>
      </c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6" t="s">
        <v>160</v>
      </c>
      <c r="AT130" s="146" t="s">
        <v>156</v>
      </c>
      <c r="AU130" s="146" t="s">
        <v>83</v>
      </c>
      <c r="AY130" s="14" t="s">
        <v>155</v>
      </c>
      <c r="BE130" s="147">
        <f t="shared" si="14"/>
        <v>0</v>
      </c>
      <c r="BF130" s="147">
        <f t="shared" si="15"/>
        <v>0</v>
      </c>
      <c r="BG130" s="147">
        <f t="shared" si="16"/>
        <v>0</v>
      </c>
      <c r="BH130" s="147">
        <f t="shared" si="17"/>
        <v>0</v>
      </c>
      <c r="BI130" s="147">
        <f t="shared" si="18"/>
        <v>0</v>
      </c>
      <c r="BJ130" s="14" t="s">
        <v>161</v>
      </c>
      <c r="BK130" s="148">
        <f t="shared" si="19"/>
        <v>0</v>
      </c>
      <c r="BL130" s="14" t="s">
        <v>160</v>
      </c>
      <c r="BM130" s="146" t="s">
        <v>650</v>
      </c>
    </row>
    <row r="131" spans="1:65" s="2" customFormat="1" ht="24.25" customHeight="1">
      <c r="A131" s="29"/>
      <c r="B131" s="134"/>
      <c r="C131" s="135" t="s">
        <v>711</v>
      </c>
      <c r="D131" s="135" t="s">
        <v>156</v>
      </c>
      <c r="E131" s="136" t="s">
        <v>1065</v>
      </c>
      <c r="F131" s="137" t="s">
        <v>1066</v>
      </c>
      <c r="G131" s="138" t="s">
        <v>317</v>
      </c>
      <c r="H131" s="139">
        <v>10</v>
      </c>
      <c r="I131" s="140"/>
      <c r="J131" s="139">
        <f t="shared" si="10"/>
        <v>0</v>
      </c>
      <c r="K131" s="141"/>
      <c r="L131" s="30"/>
      <c r="M131" s="142" t="s">
        <v>1</v>
      </c>
      <c r="N131" s="143" t="s">
        <v>41</v>
      </c>
      <c r="O131" s="55"/>
      <c r="P131" s="144">
        <f t="shared" si="11"/>
        <v>0</v>
      </c>
      <c r="Q131" s="144">
        <v>0</v>
      </c>
      <c r="R131" s="144">
        <f t="shared" si="12"/>
        <v>0</v>
      </c>
      <c r="S131" s="144">
        <v>0</v>
      </c>
      <c r="T131" s="144">
        <f t="shared" si="13"/>
        <v>0</v>
      </c>
      <c r="U131" s="145" t="s">
        <v>1</v>
      </c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6" t="s">
        <v>160</v>
      </c>
      <c r="AT131" s="146" t="s">
        <v>156</v>
      </c>
      <c r="AU131" s="146" t="s">
        <v>83</v>
      </c>
      <c r="AY131" s="14" t="s">
        <v>155</v>
      </c>
      <c r="BE131" s="147">
        <f t="shared" si="14"/>
        <v>0</v>
      </c>
      <c r="BF131" s="147">
        <f t="shared" si="15"/>
        <v>0</v>
      </c>
      <c r="BG131" s="147">
        <f t="shared" si="16"/>
        <v>0</v>
      </c>
      <c r="BH131" s="147">
        <f t="shared" si="17"/>
        <v>0</v>
      </c>
      <c r="BI131" s="147">
        <f t="shared" si="18"/>
        <v>0</v>
      </c>
      <c r="BJ131" s="14" t="s">
        <v>161</v>
      </c>
      <c r="BK131" s="148">
        <f t="shared" si="19"/>
        <v>0</v>
      </c>
      <c r="BL131" s="14" t="s">
        <v>160</v>
      </c>
      <c r="BM131" s="146" t="s">
        <v>180</v>
      </c>
    </row>
    <row r="132" spans="1:65" s="2" customFormat="1" ht="24.25" customHeight="1">
      <c r="A132" s="29"/>
      <c r="B132" s="134"/>
      <c r="C132" s="135" t="s">
        <v>669</v>
      </c>
      <c r="D132" s="135" t="s">
        <v>156</v>
      </c>
      <c r="E132" s="136" t="s">
        <v>1067</v>
      </c>
      <c r="F132" s="137" t="s">
        <v>1068</v>
      </c>
      <c r="G132" s="138" t="s">
        <v>317</v>
      </c>
      <c r="H132" s="139">
        <v>44</v>
      </c>
      <c r="I132" s="140"/>
      <c r="J132" s="139">
        <f t="shared" si="10"/>
        <v>0</v>
      </c>
      <c r="K132" s="141"/>
      <c r="L132" s="30"/>
      <c r="M132" s="142" t="s">
        <v>1</v>
      </c>
      <c r="N132" s="143" t="s">
        <v>41</v>
      </c>
      <c r="O132" s="55"/>
      <c r="P132" s="144">
        <f t="shared" si="11"/>
        <v>0</v>
      </c>
      <c r="Q132" s="144">
        <v>0</v>
      </c>
      <c r="R132" s="144">
        <f t="shared" si="12"/>
        <v>0</v>
      </c>
      <c r="S132" s="144">
        <v>0</v>
      </c>
      <c r="T132" s="144">
        <f t="shared" si="13"/>
        <v>0</v>
      </c>
      <c r="U132" s="145" t="s">
        <v>1</v>
      </c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6" t="s">
        <v>160</v>
      </c>
      <c r="AT132" s="146" t="s">
        <v>156</v>
      </c>
      <c r="AU132" s="146" t="s">
        <v>83</v>
      </c>
      <c r="AY132" s="14" t="s">
        <v>155</v>
      </c>
      <c r="BE132" s="147">
        <f t="shared" si="14"/>
        <v>0</v>
      </c>
      <c r="BF132" s="147">
        <f t="shared" si="15"/>
        <v>0</v>
      </c>
      <c r="BG132" s="147">
        <f t="shared" si="16"/>
        <v>0</v>
      </c>
      <c r="BH132" s="147">
        <f t="shared" si="17"/>
        <v>0</v>
      </c>
      <c r="BI132" s="147">
        <f t="shared" si="18"/>
        <v>0</v>
      </c>
      <c r="BJ132" s="14" t="s">
        <v>161</v>
      </c>
      <c r="BK132" s="148">
        <f t="shared" si="19"/>
        <v>0</v>
      </c>
      <c r="BL132" s="14" t="s">
        <v>160</v>
      </c>
      <c r="BM132" s="146" t="s">
        <v>183</v>
      </c>
    </row>
    <row r="133" spans="1:65" s="2" customFormat="1" ht="14.5" customHeight="1">
      <c r="A133" s="29"/>
      <c r="B133" s="134"/>
      <c r="C133" s="135" t="s">
        <v>721</v>
      </c>
      <c r="D133" s="135" t="s">
        <v>156</v>
      </c>
      <c r="E133" s="136" t="s">
        <v>1069</v>
      </c>
      <c r="F133" s="137" t="s">
        <v>1070</v>
      </c>
      <c r="G133" s="138" t="s">
        <v>205</v>
      </c>
      <c r="H133" s="139">
        <v>2</v>
      </c>
      <c r="I133" s="140"/>
      <c r="J133" s="139">
        <f t="shared" si="10"/>
        <v>0</v>
      </c>
      <c r="K133" s="141"/>
      <c r="L133" s="30"/>
      <c r="M133" s="142" t="s">
        <v>1</v>
      </c>
      <c r="N133" s="143" t="s">
        <v>41</v>
      </c>
      <c r="O133" s="55"/>
      <c r="P133" s="144">
        <f t="shared" si="11"/>
        <v>0</v>
      </c>
      <c r="Q133" s="144">
        <v>0</v>
      </c>
      <c r="R133" s="144">
        <f t="shared" si="12"/>
        <v>0</v>
      </c>
      <c r="S133" s="144">
        <v>0</v>
      </c>
      <c r="T133" s="144">
        <f t="shared" si="13"/>
        <v>0</v>
      </c>
      <c r="U133" s="145" t="s">
        <v>1</v>
      </c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6" t="s">
        <v>160</v>
      </c>
      <c r="AT133" s="146" t="s">
        <v>156</v>
      </c>
      <c r="AU133" s="146" t="s">
        <v>83</v>
      </c>
      <c r="AY133" s="14" t="s">
        <v>155</v>
      </c>
      <c r="BE133" s="147">
        <f t="shared" si="14"/>
        <v>0</v>
      </c>
      <c r="BF133" s="147">
        <f t="shared" si="15"/>
        <v>0</v>
      </c>
      <c r="BG133" s="147">
        <f t="shared" si="16"/>
        <v>0</v>
      </c>
      <c r="BH133" s="147">
        <f t="shared" si="17"/>
        <v>0</v>
      </c>
      <c r="BI133" s="147">
        <f t="shared" si="18"/>
        <v>0</v>
      </c>
      <c r="BJ133" s="14" t="s">
        <v>161</v>
      </c>
      <c r="BK133" s="148">
        <f t="shared" si="19"/>
        <v>0</v>
      </c>
      <c r="BL133" s="14" t="s">
        <v>160</v>
      </c>
      <c r="BM133" s="146" t="s">
        <v>186</v>
      </c>
    </row>
    <row r="134" spans="1:65" s="2" customFormat="1" ht="24.25" customHeight="1">
      <c r="A134" s="29"/>
      <c r="B134" s="134"/>
      <c r="C134" s="149" t="s">
        <v>674</v>
      </c>
      <c r="D134" s="149" t="s">
        <v>239</v>
      </c>
      <c r="E134" s="150" t="s">
        <v>1071</v>
      </c>
      <c r="F134" s="151" t="s">
        <v>1072</v>
      </c>
      <c r="G134" s="152" t="s">
        <v>205</v>
      </c>
      <c r="H134" s="153">
        <v>2</v>
      </c>
      <c r="I134" s="154"/>
      <c r="J134" s="153">
        <f t="shared" si="10"/>
        <v>0</v>
      </c>
      <c r="K134" s="155"/>
      <c r="L134" s="156"/>
      <c r="M134" s="157" t="s">
        <v>1</v>
      </c>
      <c r="N134" s="158" t="s">
        <v>41</v>
      </c>
      <c r="O134" s="55"/>
      <c r="P134" s="144">
        <f t="shared" si="11"/>
        <v>0</v>
      </c>
      <c r="Q134" s="144">
        <v>0</v>
      </c>
      <c r="R134" s="144">
        <f t="shared" si="12"/>
        <v>0</v>
      </c>
      <c r="S134" s="144">
        <v>0</v>
      </c>
      <c r="T134" s="144">
        <f t="shared" si="13"/>
        <v>0</v>
      </c>
      <c r="U134" s="145" t="s">
        <v>1</v>
      </c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6" t="s">
        <v>242</v>
      </c>
      <c r="AT134" s="146" t="s">
        <v>239</v>
      </c>
      <c r="AU134" s="146" t="s">
        <v>83</v>
      </c>
      <c r="AY134" s="14" t="s">
        <v>155</v>
      </c>
      <c r="BE134" s="147">
        <f t="shared" si="14"/>
        <v>0</v>
      </c>
      <c r="BF134" s="147">
        <f t="shared" si="15"/>
        <v>0</v>
      </c>
      <c r="BG134" s="147">
        <f t="shared" si="16"/>
        <v>0</v>
      </c>
      <c r="BH134" s="147">
        <f t="shared" si="17"/>
        <v>0</v>
      </c>
      <c r="BI134" s="147">
        <f t="shared" si="18"/>
        <v>0</v>
      </c>
      <c r="BJ134" s="14" t="s">
        <v>161</v>
      </c>
      <c r="BK134" s="148">
        <f t="shared" si="19"/>
        <v>0</v>
      </c>
      <c r="BL134" s="14" t="s">
        <v>160</v>
      </c>
      <c r="BM134" s="146" t="s">
        <v>7</v>
      </c>
    </row>
    <row r="135" spans="1:65" s="2" customFormat="1" ht="24.25" customHeight="1">
      <c r="A135" s="29"/>
      <c r="B135" s="134"/>
      <c r="C135" s="135" t="s">
        <v>680</v>
      </c>
      <c r="D135" s="135" t="s">
        <v>156</v>
      </c>
      <c r="E135" s="136" t="s">
        <v>1073</v>
      </c>
      <c r="F135" s="137" t="s">
        <v>1074</v>
      </c>
      <c r="G135" s="138" t="s">
        <v>205</v>
      </c>
      <c r="H135" s="139">
        <v>17</v>
      </c>
      <c r="I135" s="140"/>
      <c r="J135" s="139">
        <f t="shared" si="10"/>
        <v>0</v>
      </c>
      <c r="K135" s="141"/>
      <c r="L135" s="30"/>
      <c r="M135" s="142" t="s">
        <v>1</v>
      </c>
      <c r="N135" s="143" t="s">
        <v>41</v>
      </c>
      <c r="O135" s="55"/>
      <c r="P135" s="144">
        <f t="shared" si="11"/>
        <v>0</v>
      </c>
      <c r="Q135" s="144">
        <v>0</v>
      </c>
      <c r="R135" s="144">
        <f t="shared" si="12"/>
        <v>0</v>
      </c>
      <c r="S135" s="144">
        <v>0</v>
      </c>
      <c r="T135" s="144">
        <f t="shared" si="13"/>
        <v>0</v>
      </c>
      <c r="U135" s="145" t="s">
        <v>1</v>
      </c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6" t="s">
        <v>160</v>
      </c>
      <c r="AT135" s="146" t="s">
        <v>156</v>
      </c>
      <c r="AU135" s="146" t="s">
        <v>83</v>
      </c>
      <c r="AY135" s="14" t="s">
        <v>155</v>
      </c>
      <c r="BE135" s="147">
        <f t="shared" si="14"/>
        <v>0</v>
      </c>
      <c r="BF135" s="147">
        <f t="shared" si="15"/>
        <v>0</v>
      </c>
      <c r="BG135" s="147">
        <f t="shared" si="16"/>
        <v>0</v>
      </c>
      <c r="BH135" s="147">
        <f t="shared" si="17"/>
        <v>0</v>
      </c>
      <c r="BI135" s="147">
        <f t="shared" si="18"/>
        <v>0</v>
      </c>
      <c r="BJ135" s="14" t="s">
        <v>161</v>
      </c>
      <c r="BK135" s="148">
        <f t="shared" si="19"/>
        <v>0</v>
      </c>
      <c r="BL135" s="14" t="s">
        <v>160</v>
      </c>
      <c r="BM135" s="146" t="s">
        <v>681</v>
      </c>
    </row>
    <row r="136" spans="1:65" s="2" customFormat="1" ht="24.25" customHeight="1">
      <c r="A136" s="29"/>
      <c r="B136" s="134"/>
      <c r="C136" s="135" t="s">
        <v>741</v>
      </c>
      <c r="D136" s="135" t="s">
        <v>156</v>
      </c>
      <c r="E136" s="136" t="s">
        <v>1075</v>
      </c>
      <c r="F136" s="137" t="s">
        <v>1076</v>
      </c>
      <c r="G136" s="138" t="s">
        <v>205</v>
      </c>
      <c r="H136" s="139">
        <v>8</v>
      </c>
      <c r="I136" s="140"/>
      <c r="J136" s="139">
        <f t="shared" si="10"/>
        <v>0</v>
      </c>
      <c r="K136" s="141"/>
      <c r="L136" s="30"/>
      <c r="M136" s="142" t="s">
        <v>1</v>
      </c>
      <c r="N136" s="143" t="s">
        <v>41</v>
      </c>
      <c r="O136" s="55"/>
      <c r="P136" s="144">
        <f t="shared" si="11"/>
        <v>0</v>
      </c>
      <c r="Q136" s="144">
        <v>0</v>
      </c>
      <c r="R136" s="144">
        <f t="shared" si="12"/>
        <v>0</v>
      </c>
      <c r="S136" s="144">
        <v>0</v>
      </c>
      <c r="T136" s="144">
        <f t="shared" si="13"/>
        <v>0</v>
      </c>
      <c r="U136" s="145" t="s">
        <v>1</v>
      </c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6" t="s">
        <v>160</v>
      </c>
      <c r="AT136" s="146" t="s">
        <v>156</v>
      </c>
      <c r="AU136" s="146" t="s">
        <v>83</v>
      </c>
      <c r="AY136" s="14" t="s">
        <v>155</v>
      </c>
      <c r="BE136" s="147">
        <f t="shared" si="14"/>
        <v>0</v>
      </c>
      <c r="BF136" s="147">
        <f t="shared" si="15"/>
        <v>0</v>
      </c>
      <c r="BG136" s="147">
        <f t="shared" si="16"/>
        <v>0</v>
      </c>
      <c r="BH136" s="147">
        <f t="shared" si="17"/>
        <v>0</v>
      </c>
      <c r="BI136" s="147">
        <f t="shared" si="18"/>
        <v>0</v>
      </c>
      <c r="BJ136" s="14" t="s">
        <v>161</v>
      </c>
      <c r="BK136" s="148">
        <f t="shared" si="19"/>
        <v>0</v>
      </c>
      <c r="BL136" s="14" t="s">
        <v>160</v>
      </c>
      <c r="BM136" s="146" t="s">
        <v>193</v>
      </c>
    </row>
    <row r="137" spans="1:65" s="2" customFormat="1" ht="14.5" customHeight="1">
      <c r="A137" s="29"/>
      <c r="B137" s="134"/>
      <c r="C137" s="135" t="s">
        <v>727</v>
      </c>
      <c r="D137" s="135" t="s">
        <v>156</v>
      </c>
      <c r="E137" s="136" t="s">
        <v>1077</v>
      </c>
      <c r="F137" s="137" t="s">
        <v>1078</v>
      </c>
      <c r="G137" s="138" t="s">
        <v>205</v>
      </c>
      <c r="H137" s="139">
        <v>2</v>
      </c>
      <c r="I137" s="140"/>
      <c r="J137" s="139">
        <f t="shared" si="10"/>
        <v>0</v>
      </c>
      <c r="K137" s="141"/>
      <c r="L137" s="30"/>
      <c r="M137" s="142" t="s">
        <v>1</v>
      </c>
      <c r="N137" s="143" t="s">
        <v>41</v>
      </c>
      <c r="O137" s="55"/>
      <c r="P137" s="144">
        <f t="shared" si="11"/>
        <v>0</v>
      </c>
      <c r="Q137" s="144">
        <v>0</v>
      </c>
      <c r="R137" s="144">
        <f t="shared" si="12"/>
        <v>0</v>
      </c>
      <c r="S137" s="144">
        <v>0</v>
      </c>
      <c r="T137" s="144">
        <f t="shared" si="13"/>
        <v>0</v>
      </c>
      <c r="U137" s="145" t="s">
        <v>1</v>
      </c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6" t="s">
        <v>160</v>
      </c>
      <c r="AT137" s="146" t="s">
        <v>156</v>
      </c>
      <c r="AU137" s="146" t="s">
        <v>83</v>
      </c>
      <c r="AY137" s="14" t="s">
        <v>155</v>
      </c>
      <c r="BE137" s="147">
        <f t="shared" si="14"/>
        <v>0</v>
      </c>
      <c r="BF137" s="147">
        <f t="shared" si="15"/>
        <v>0</v>
      </c>
      <c r="BG137" s="147">
        <f t="shared" si="16"/>
        <v>0</v>
      </c>
      <c r="BH137" s="147">
        <f t="shared" si="17"/>
        <v>0</v>
      </c>
      <c r="BI137" s="147">
        <f t="shared" si="18"/>
        <v>0</v>
      </c>
      <c r="BJ137" s="14" t="s">
        <v>161</v>
      </c>
      <c r="BK137" s="148">
        <f t="shared" si="19"/>
        <v>0</v>
      </c>
      <c r="BL137" s="14" t="s">
        <v>160</v>
      </c>
      <c r="BM137" s="146" t="s">
        <v>196</v>
      </c>
    </row>
    <row r="138" spans="1:65" s="2" customFormat="1" ht="14.5" customHeight="1">
      <c r="A138" s="29"/>
      <c r="B138" s="134"/>
      <c r="C138" s="135" t="s">
        <v>684</v>
      </c>
      <c r="D138" s="135" t="s">
        <v>156</v>
      </c>
      <c r="E138" s="136" t="s">
        <v>1079</v>
      </c>
      <c r="F138" s="137" t="s">
        <v>1080</v>
      </c>
      <c r="G138" s="138" t="s">
        <v>205</v>
      </c>
      <c r="H138" s="139">
        <v>3</v>
      </c>
      <c r="I138" s="140"/>
      <c r="J138" s="139">
        <f t="shared" si="10"/>
        <v>0</v>
      </c>
      <c r="K138" s="141"/>
      <c r="L138" s="30"/>
      <c r="M138" s="142" t="s">
        <v>1</v>
      </c>
      <c r="N138" s="143" t="s">
        <v>41</v>
      </c>
      <c r="O138" s="55"/>
      <c r="P138" s="144">
        <f t="shared" si="11"/>
        <v>0</v>
      </c>
      <c r="Q138" s="144">
        <v>0</v>
      </c>
      <c r="R138" s="144">
        <f t="shared" si="12"/>
        <v>0</v>
      </c>
      <c r="S138" s="144">
        <v>0</v>
      </c>
      <c r="T138" s="144">
        <f t="shared" si="13"/>
        <v>0</v>
      </c>
      <c r="U138" s="145" t="s">
        <v>1</v>
      </c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6" t="s">
        <v>160</v>
      </c>
      <c r="AT138" s="146" t="s">
        <v>156</v>
      </c>
      <c r="AU138" s="146" t="s">
        <v>83</v>
      </c>
      <c r="AY138" s="14" t="s">
        <v>155</v>
      </c>
      <c r="BE138" s="147">
        <f t="shared" si="14"/>
        <v>0</v>
      </c>
      <c r="BF138" s="147">
        <f t="shared" si="15"/>
        <v>0</v>
      </c>
      <c r="BG138" s="147">
        <f t="shared" si="16"/>
        <v>0</v>
      </c>
      <c r="BH138" s="147">
        <f t="shared" si="17"/>
        <v>0</v>
      </c>
      <c r="BI138" s="147">
        <f t="shared" si="18"/>
        <v>0</v>
      </c>
      <c r="BJ138" s="14" t="s">
        <v>161</v>
      </c>
      <c r="BK138" s="148">
        <f t="shared" si="19"/>
        <v>0</v>
      </c>
      <c r="BL138" s="14" t="s">
        <v>160</v>
      </c>
      <c r="BM138" s="146" t="s">
        <v>199</v>
      </c>
    </row>
    <row r="139" spans="1:65" s="2" customFormat="1" ht="24.25" customHeight="1">
      <c r="A139" s="29"/>
      <c r="B139" s="134"/>
      <c r="C139" s="149" t="s">
        <v>748</v>
      </c>
      <c r="D139" s="149" t="s">
        <v>239</v>
      </c>
      <c r="E139" s="150" t="s">
        <v>1081</v>
      </c>
      <c r="F139" s="151" t="s">
        <v>1082</v>
      </c>
      <c r="G139" s="152" t="s">
        <v>205</v>
      </c>
      <c r="H139" s="153">
        <v>3</v>
      </c>
      <c r="I139" s="154"/>
      <c r="J139" s="153">
        <f t="shared" si="10"/>
        <v>0</v>
      </c>
      <c r="K139" s="155"/>
      <c r="L139" s="156"/>
      <c r="M139" s="157" t="s">
        <v>1</v>
      </c>
      <c r="N139" s="158" t="s">
        <v>41</v>
      </c>
      <c r="O139" s="55"/>
      <c r="P139" s="144">
        <f t="shared" si="11"/>
        <v>0</v>
      </c>
      <c r="Q139" s="144">
        <v>0</v>
      </c>
      <c r="R139" s="144">
        <f t="shared" si="12"/>
        <v>0</v>
      </c>
      <c r="S139" s="144">
        <v>0</v>
      </c>
      <c r="T139" s="144">
        <f t="shared" si="13"/>
        <v>0</v>
      </c>
      <c r="U139" s="145" t="s">
        <v>1</v>
      </c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6" t="s">
        <v>242</v>
      </c>
      <c r="AT139" s="146" t="s">
        <v>239</v>
      </c>
      <c r="AU139" s="146" t="s">
        <v>83</v>
      </c>
      <c r="AY139" s="14" t="s">
        <v>155</v>
      </c>
      <c r="BE139" s="147">
        <f t="shared" si="14"/>
        <v>0</v>
      </c>
      <c r="BF139" s="147">
        <f t="shared" si="15"/>
        <v>0</v>
      </c>
      <c r="BG139" s="147">
        <f t="shared" si="16"/>
        <v>0</v>
      </c>
      <c r="BH139" s="147">
        <f t="shared" si="17"/>
        <v>0</v>
      </c>
      <c r="BI139" s="147">
        <f t="shared" si="18"/>
        <v>0</v>
      </c>
      <c r="BJ139" s="14" t="s">
        <v>161</v>
      </c>
      <c r="BK139" s="148">
        <f t="shared" si="19"/>
        <v>0</v>
      </c>
      <c r="BL139" s="14" t="s">
        <v>160</v>
      </c>
      <c r="BM139" s="146" t="s">
        <v>693</v>
      </c>
    </row>
    <row r="140" spans="1:65" s="2" customFormat="1" ht="24.25" customHeight="1">
      <c r="A140" s="29"/>
      <c r="B140" s="134"/>
      <c r="C140" s="135" t="s">
        <v>677</v>
      </c>
      <c r="D140" s="135" t="s">
        <v>156</v>
      </c>
      <c r="E140" s="136" t="s">
        <v>1083</v>
      </c>
      <c r="F140" s="137" t="s">
        <v>1084</v>
      </c>
      <c r="G140" s="138" t="s">
        <v>317</v>
      </c>
      <c r="H140" s="139">
        <v>94</v>
      </c>
      <c r="I140" s="140"/>
      <c r="J140" s="139">
        <f t="shared" si="10"/>
        <v>0</v>
      </c>
      <c r="K140" s="141"/>
      <c r="L140" s="30"/>
      <c r="M140" s="142" t="s">
        <v>1</v>
      </c>
      <c r="N140" s="143" t="s">
        <v>41</v>
      </c>
      <c r="O140" s="55"/>
      <c r="P140" s="144">
        <f t="shared" si="11"/>
        <v>0</v>
      </c>
      <c r="Q140" s="144">
        <v>0</v>
      </c>
      <c r="R140" s="144">
        <f t="shared" si="12"/>
        <v>0</v>
      </c>
      <c r="S140" s="144">
        <v>0</v>
      </c>
      <c r="T140" s="144">
        <f t="shared" si="13"/>
        <v>0</v>
      </c>
      <c r="U140" s="145" t="s">
        <v>1</v>
      </c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6" t="s">
        <v>160</v>
      </c>
      <c r="AT140" s="146" t="s">
        <v>156</v>
      </c>
      <c r="AU140" s="146" t="s">
        <v>83</v>
      </c>
      <c r="AY140" s="14" t="s">
        <v>155</v>
      </c>
      <c r="BE140" s="147">
        <f t="shared" si="14"/>
        <v>0</v>
      </c>
      <c r="BF140" s="147">
        <f t="shared" si="15"/>
        <v>0</v>
      </c>
      <c r="BG140" s="147">
        <f t="shared" si="16"/>
        <v>0</v>
      </c>
      <c r="BH140" s="147">
        <f t="shared" si="17"/>
        <v>0</v>
      </c>
      <c r="BI140" s="147">
        <f t="shared" si="18"/>
        <v>0</v>
      </c>
      <c r="BJ140" s="14" t="s">
        <v>161</v>
      </c>
      <c r="BK140" s="148">
        <f t="shared" si="19"/>
        <v>0</v>
      </c>
      <c r="BL140" s="14" t="s">
        <v>160</v>
      </c>
      <c r="BM140" s="146" t="s">
        <v>202</v>
      </c>
    </row>
    <row r="141" spans="1:65" s="2" customFormat="1" ht="24.25" customHeight="1">
      <c r="A141" s="29"/>
      <c r="B141" s="134"/>
      <c r="C141" s="135" t="s">
        <v>734</v>
      </c>
      <c r="D141" s="135" t="s">
        <v>156</v>
      </c>
      <c r="E141" s="136" t="s">
        <v>1085</v>
      </c>
      <c r="F141" s="137" t="s">
        <v>1086</v>
      </c>
      <c r="G141" s="138" t="s">
        <v>376</v>
      </c>
      <c r="H141" s="140"/>
      <c r="I141" s="140"/>
      <c r="J141" s="139">
        <f t="shared" si="10"/>
        <v>0</v>
      </c>
      <c r="K141" s="141"/>
      <c r="L141" s="30"/>
      <c r="M141" s="142" t="s">
        <v>1</v>
      </c>
      <c r="N141" s="143" t="s">
        <v>41</v>
      </c>
      <c r="O141" s="55"/>
      <c r="P141" s="144">
        <f t="shared" si="11"/>
        <v>0</v>
      </c>
      <c r="Q141" s="144">
        <v>0</v>
      </c>
      <c r="R141" s="144">
        <f t="shared" si="12"/>
        <v>0</v>
      </c>
      <c r="S141" s="144">
        <v>0</v>
      </c>
      <c r="T141" s="144">
        <f t="shared" si="13"/>
        <v>0</v>
      </c>
      <c r="U141" s="145" t="s">
        <v>1</v>
      </c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6" t="s">
        <v>160</v>
      </c>
      <c r="AT141" s="146" t="s">
        <v>156</v>
      </c>
      <c r="AU141" s="146" t="s">
        <v>83</v>
      </c>
      <c r="AY141" s="14" t="s">
        <v>155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4" t="s">
        <v>161</v>
      </c>
      <c r="BK141" s="148">
        <f t="shared" si="19"/>
        <v>0</v>
      </c>
      <c r="BL141" s="14" t="s">
        <v>160</v>
      </c>
      <c r="BM141" s="146" t="s">
        <v>206</v>
      </c>
    </row>
    <row r="142" spans="1:65" s="11" customFormat="1" ht="25.95" customHeight="1">
      <c r="B142" s="123"/>
      <c r="D142" s="124" t="s">
        <v>74</v>
      </c>
      <c r="E142" s="125" t="s">
        <v>901</v>
      </c>
      <c r="F142" s="125" t="s">
        <v>1</v>
      </c>
      <c r="I142" s="126"/>
      <c r="J142" s="127">
        <f>BK142</f>
        <v>0</v>
      </c>
      <c r="L142" s="123"/>
      <c r="M142" s="128"/>
      <c r="N142" s="129"/>
      <c r="O142" s="129"/>
      <c r="P142" s="130">
        <f>SUM(P143:P158)</f>
        <v>0</v>
      </c>
      <c r="Q142" s="129"/>
      <c r="R142" s="130">
        <f>SUM(R143:R158)</f>
        <v>0</v>
      </c>
      <c r="S142" s="129"/>
      <c r="T142" s="130">
        <f>SUM(T143:T158)</f>
        <v>0</v>
      </c>
      <c r="U142" s="131"/>
      <c r="AR142" s="124" t="s">
        <v>83</v>
      </c>
      <c r="AT142" s="132" t="s">
        <v>74</v>
      </c>
      <c r="AU142" s="132" t="s">
        <v>75</v>
      </c>
      <c r="AY142" s="124" t="s">
        <v>155</v>
      </c>
      <c r="BK142" s="133">
        <f>SUM(BK143:BK158)</f>
        <v>0</v>
      </c>
    </row>
    <row r="143" spans="1:65" s="2" customFormat="1" ht="14.5" customHeight="1">
      <c r="A143" s="29"/>
      <c r="B143" s="134"/>
      <c r="C143" s="135" t="s">
        <v>209</v>
      </c>
      <c r="D143" s="135" t="s">
        <v>156</v>
      </c>
      <c r="E143" s="136" t="s">
        <v>1087</v>
      </c>
      <c r="F143" s="137" t="s">
        <v>1088</v>
      </c>
      <c r="G143" s="138" t="s">
        <v>317</v>
      </c>
      <c r="H143" s="139">
        <v>7</v>
      </c>
      <c r="I143" s="140"/>
      <c r="J143" s="139">
        <f t="shared" ref="J143:J158" si="20">ROUND(I143*H143,3)</f>
        <v>0</v>
      </c>
      <c r="K143" s="141"/>
      <c r="L143" s="30"/>
      <c r="M143" s="142" t="s">
        <v>1</v>
      </c>
      <c r="N143" s="143" t="s">
        <v>41</v>
      </c>
      <c r="O143" s="55"/>
      <c r="P143" s="144">
        <f t="shared" ref="P143:P158" si="21">O143*H143</f>
        <v>0</v>
      </c>
      <c r="Q143" s="144">
        <v>0</v>
      </c>
      <c r="R143" s="144">
        <f t="shared" ref="R143:R158" si="22">Q143*H143</f>
        <v>0</v>
      </c>
      <c r="S143" s="144">
        <v>0</v>
      </c>
      <c r="T143" s="144">
        <f t="shared" ref="T143:T158" si="23">S143*H143</f>
        <v>0</v>
      </c>
      <c r="U143" s="145" t="s">
        <v>1</v>
      </c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6" t="s">
        <v>160</v>
      </c>
      <c r="AT143" s="146" t="s">
        <v>156</v>
      </c>
      <c r="AU143" s="146" t="s">
        <v>83</v>
      </c>
      <c r="AY143" s="14" t="s">
        <v>155</v>
      </c>
      <c r="BE143" s="147">
        <f t="shared" ref="BE143:BE158" si="24">IF(N143="základná",J143,0)</f>
        <v>0</v>
      </c>
      <c r="BF143" s="147">
        <f t="shared" ref="BF143:BF158" si="25">IF(N143="znížená",J143,0)</f>
        <v>0</v>
      </c>
      <c r="BG143" s="147">
        <f t="shared" ref="BG143:BG158" si="26">IF(N143="zákl. prenesená",J143,0)</f>
        <v>0</v>
      </c>
      <c r="BH143" s="147">
        <f t="shared" ref="BH143:BH158" si="27">IF(N143="zníž. prenesená",J143,0)</f>
        <v>0</v>
      </c>
      <c r="BI143" s="147">
        <f t="shared" ref="BI143:BI158" si="28">IF(N143="nulová",J143,0)</f>
        <v>0</v>
      </c>
      <c r="BJ143" s="14" t="s">
        <v>161</v>
      </c>
      <c r="BK143" s="148">
        <f t="shared" ref="BK143:BK158" si="29">ROUND(I143*H143,3)</f>
        <v>0</v>
      </c>
      <c r="BL143" s="14" t="s">
        <v>160</v>
      </c>
      <c r="BM143" s="146" t="s">
        <v>209</v>
      </c>
    </row>
    <row r="144" spans="1:65" s="2" customFormat="1" ht="14.5" customHeight="1">
      <c r="A144" s="29"/>
      <c r="B144" s="134"/>
      <c r="C144" s="135" t="s">
        <v>644</v>
      </c>
      <c r="D144" s="135" t="s">
        <v>156</v>
      </c>
      <c r="E144" s="136" t="s">
        <v>914</v>
      </c>
      <c r="F144" s="137" t="s">
        <v>1089</v>
      </c>
      <c r="G144" s="138" t="s">
        <v>317</v>
      </c>
      <c r="H144" s="139">
        <v>70</v>
      </c>
      <c r="I144" s="140"/>
      <c r="J144" s="139">
        <f t="shared" si="20"/>
        <v>0</v>
      </c>
      <c r="K144" s="141"/>
      <c r="L144" s="30"/>
      <c r="M144" s="142" t="s">
        <v>1</v>
      </c>
      <c r="N144" s="143" t="s">
        <v>41</v>
      </c>
      <c r="O144" s="55"/>
      <c r="P144" s="144">
        <f t="shared" si="21"/>
        <v>0</v>
      </c>
      <c r="Q144" s="144">
        <v>0</v>
      </c>
      <c r="R144" s="144">
        <f t="shared" si="22"/>
        <v>0</v>
      </c>
      <c r="S144" s="144">
        <v>0</v>
      </c>
      <c r="T144" s="144">
        <f t="shared" si="23"/>
        <v>0</v>
      </c>
      <c r="U144" s="145" t="s">
        <v>1</v>
      </c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6" t="s">
        <v>160</v>
      </c>
      <c r="AT144" s="146" t="s">
        <v>156</v>
      </c>
      <c r="AU144" s="146" t="s">
        <v>83</v>
      </c>
      <c r="AY144" s="14" t="s">
        <v>155</v>
      </c>
      <c r="BE144" s="147">
        <f t="shared" si="24"/>
        <v>0</v>
      </c>
      <c r="BF144" s="147">
        <f t="shared" si="25"/>
        <v>0</v>
      </c>
      <c r="BG144" s="147">
        <f t="shared" si="26"/>
        <v>0</v>
      </c>
      <c r="BH144" s="147">
        <f t="shared" si="27"/>
        <v>0</v>
      </c>
      <c r="BI144" s="147">
        <f t="shared" si="28"/>
        <v>0</v>
      </c>
      <c r="BJ144" s="14" t="s">
        <v>161</v>
      </c>
      <c r="BK144" s="148">
        <f t="shared" si="29"/>
        <v>0</v>
      </c>
      <c r="BL144" s="14" t="s">
        <v>160</v>
      </c>
      <c r="BM144" s="146" t="s">
        <v>706</v>
      </c>
    </row>
    <row r="145" spans="1:65" s="2" customFormat="1" ht="14.5" customHeight="1">
      <c r="A145" s="29"/>
      <c r="B145" s="134"/>
      <c r="C145" s="135" t="s">
        <v>7</v>
      </c>
      <c r="D145" s="135" t="s">
        <v>156</v>
      </c>
      <c r="E145" s="136" t="s">
        <v>985</v>
      </c>
      <c r="F145" s="137" t="s">
        <v>1090</v>
      </c>
      <c r="G145" s="138" t="s">
        <v>317</v>
      </c>
      <c r="H145" s="139">
        <v>60</v>
      </c>
      <c r="I145" s="140"/>
      <c r="J145" s="139">
        <f t="shared" si="20"/>
        <v>0</v>
      </c>
      <c r="K145" s="141"/>
      <c r="L145" s="30"/>
      <c r="M145" s="142" t="s">
        <v>1</v>
      </c>
      <c r="N145" s="143" t="s">
        <v>41</v>
      </c>
      <c r="O145" s="55"/>
      <c r="P145" s="144">
        <f t="shared" si="21"/>
        <v>0</v>
      </c>
      <c r="Q145" s="144">
        <v>0</v>
      </c>
      <c r="R145" s="144">
        <f t="shared" si="22"/>
        <v>0</v>
      </c>
      <c r="S145" s="144">
        <v>0</v>
      </c>
      <c r="T145" s="144">
        <f t="shared" si="23"/>
        <v>0</v>
      </c>
      <c r="U145" s="145" t="s">
        <v>1</v>
      </c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6" t="s">
        <v>160</v>
      </c>
      <c r="AT145" s="146" t="s">
        <v>156</v>
      </c>
      <c r="AU145" s="146" t="s">
        <v>83</v>
      </c>
      <c r="AY145" s="14" t="s">
        <v>155</v>
      </c>
      <c r="BE145" s="147">
        <f t="shared" si="24"/>
        <v>0</v>
      </c>
      <c r="BF145" s="147">
        <f t="shared" si="25"/>
        <v>0</v>
      </c>
      <c r="BG145" s="147">
        <f t="shared" si="26"/>
        <v>0</v>
      </c>
      <c r="BH145" s="147">
        <f t="shared" si="27"/>
        <v>0</v>
      </c>
      <c r="BI145" s="147">
        <f t="shared" si="28"/>
        <v>0</v>
      </c>
      <c r="BJ145" s="14" t="s">
        <v>161</v>
      </c>
      <c r="BK145" s="148">
        <f t="shared" si="29"/>
        <v>0</v>
      </c>
      <c r="BL145" s="14" t="s">
        <v>160</v>
      </c>
      <c r="BM145" s="146" t="s">
        <v>666</v>
      </c>
    </row>
    <row r="146" spans="1:65" s="2" customFormat="1" ht="14.5" customHeight="1">
      <c r="A146" s="29"/>
      <c r="B146" s="134"/>
      <c r="C146" s="135" t="s">
        <v>242</v>
      </c>
      <c r="D146" s="135" t="s">
        <v>156</v>
      </c>
      <c r="E146" s="136" t="s">
        <v>916</v>
      </c>
      <c r="F146" s="137" t="s">
        <v>1091</v>
      </c>
      <c r="G146" s="138" t="s">
        <v>317</v>
      </c>
      <c r="H146" s="139">
        <v>60</v>
      </c>
      <c r="I146" s="140"/>
      <c r="J146" s="139">
        <f t="shared" si="20"/>
        <v>0</v>
      </c>
      <c r="K146" s="141"/>
      <c r="L146" s="30"/>
      <c r="M146" s="142" t="s">
        <v>1</v>
      </c>
      <c r="N146" s="143" t="s">
        <v>41</v>
      </c>
      <c r="O146" s="55"/>
      <c r="P146" s="144">
        <f t="shared" si="21"/>
        <v>0</v>
      </c>
      <c r="Q146" s="144">
        <v>0</v>
      </c>
      <c r="R146" s="144">
        <f t="shared" si="22"/>
        <v>0</v>
      </c>
      <c r="S146" s="144">
        <v>0</v>
      </c>
      <c r="T146" s="144">
        <f t="shared" si="23"/>
        <v>0</v>
      </c>
      <c r="U146" s="145" t="s">
        <v>1</v>
      </c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6" t="s">
        <v>160</v>
      </c>
      <c r="AT146" s="146" t="s">
        <v>156</v>
      </c>
      <c r="AU146" s="146" t="s">
        <v>83</v>
      </c>
      <c r="AY146" s="14" t="s">
        <v>155</v>
      </c>
      <c r="BE146" s="147">
        <f t="shared" si="24"/>
        <v>0</v>
      </c>
      <c r="BF146" s="147">
        <f t="shared" si="25"/>
        <v>0</v>
      </c>
      <c r="BG146" s="147">
        <f t="shared" si="26"/>
        <v>0</v>
      </c>
      <c r="BH146" s="147">
        <f t="shared" si="27"/>
        <v>0</v>
      </c>
      <c r="BI146" s="147">
        <f t="shared" si="28"/>
        <v>0</v>
      </c>
      <c r="BJ146" s="14" t="s">
        <v>161</v>
      </c>
      <c r="BK146" s="148">
        <f t="shared" si="29"/>
        <v>0</v>
      </c>
      <c r="BL146" s="14" t="s">
        <v>160</v>
      </c>
      <c r="BM146" s="146" t="s">
        <v>711</v>
      </c>
    </row>
    <row r="147" spans="1:65" s="2" customFormat="1" ht="14.5" customHeight="1">
      <c r="A147" s="29"/>
      <c r="B147" s="134"/>
      <c r="C147" s="135" t="s">
        <v>733</v>
      </c>
      <c r="D147" s="135" t="s">
        <v>156</v>
      </c>
      <c r="E147" s="136" t="s">
        <v>1092</v>
      </c>
      <c r="F147" s="137" t="s">
        <v>1093</v>
      </c>
      <c r="G147" s="138" t="s">
        <v>317</v>
      </c>
      <c r="H147" s="139">
        <v>25</v>
      </c>
      <c r="I147" s="140"/>
      <c r="J147" s="139">
        <f t="shared" si="20"/>
        <v>0</v>
      </c>
      <c r="K147" s="141"/>
      <c r="L147" s="30"/>
      <c r="M147" s="142" t="s">
        <v>1</v>
      </c>
      <c r="N147" s="143" t="s">
        <v>41</v>
      </c>
      <c r="O147" s="55"/>
      <c r="P147" s="144">
        <f t="shared" si="21"/>
        <v>0</v>
      </c>
      <c r="Q147" s="144">
        <v>0</v>
      </c>
      <c r="R147" s="144">
        <f t="shared" si="22"/>
        <v>0</v>
      </c>
      <c r="S147" s="144">
        <v>0</v>
      </c>
      <c r="T147" s="144">
        <f t="shared" si="23"/>
        <v>0</v>
      </c>
      <c r="U147" s="145" t="s">
        <v>1</v>
      </c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6" t="s">
        <v>160</v>
      </c>
      <c r="AT147" s="146" t="s">
        <v>156</v>
      </c>
      <c r="AU147" s="146" t="s">
        <v>83</v>
      </c>
      <c r="AY147" s="14" t="s">
        <v>155</v>
      </c>
      <c r="BE147" s="147">
        <f t="shared" si="24"/>
        <v>0</v>
      </c>
      <c r="BF147" s="147">
        <f t="shared" si="25"/>
        <v>0</v>
      </c>
      <c r="BG147" s="147">
        <f t="shared" si="26"/>
        <v>0</v>
      </c>
      <c r="BH147" s="147">
        <f t="shared" si="27"/>
        <v>0</v>
      </c>
      <c r="BI147" s="147">
        <f t="shared" si="28"/>
        <v>0</v>
      </c>
      <c r="BJ147" s="14" t="s">
        <v>161</v>
      </c>
      <c r="BK147" s="148">
        <f t="shared" si="29"/>
        <v>0</v>
      </c>
      <c r="BL147" s="14" t="s">
        <v>160</v>
      </c>
      <c r="BM147" s="146" t="s">
        <v>669</v>
      </c>
    </row>
    <row r="148" spans="1:65" s="2" customFormat="1" ht="14.5" customHeight="1">
      <c r="A148" s="29"/>
      <c r="B148" s="134"/>
      <c r="C148" s="135" t="s">
        <v>681</v>
      </c>
      <c r="D148" s="135" t="s">
        <v>156</v>
      </c>
      <c r="E148" s="136" t="s">
        <v>1094</v>
      </c>
      <c r="F148" s="137" t="s">
        <v>1095</v>
      </c>
      <c r="G148" s="138" t="s">
        <v>205</v>
      </c>
      <c r="H148" s="139">
        <v>32</v>
      </c>
      <c r="I148" s="140"/>
      <c r="J148" s="139">
        <f t="shared" si="20"/>
        <v>0</v>
      </c>
      <c r="K148" s="141"/>
      <c r="L148" s="30"/>
      <c r="M148" s="142" t="s">
        <v>1</v>
      </c>
      <c r="N148" s="143" t="s">
        <v>41</v>
      </c>
      <c r="O148" s="55"/>
      <c r="P148" s="144">
        <f t="shared" si="21"/>
        <v>0</v>
      </c>
      <c r="Q148" s="144">
        <v>0</v>
      </c>
      <c r="R148" s="144">
        <f t="shared" si="22"/>
        <v>0</v>
      </c>
      <c r="S148" s="144">
        <v>0</v>
      </c>
      <c r="T148" s="144">
        <f t="shared" si="23"/>
        <v>0</v>
      </c>
      <c r="U148" s="145" t="s">
        <v>1</v>
      </c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6" t="s">
        <v>160</v>
      </c>
      <c r="AT148" s="146" t="s">
        <v>156</v>
      </c>
      <c r="AU148" s="146" t="s">
        <v>83</v>
      </c>
      <c r="AY148" s="14" t="s">
        <v>155</v>
      </c>
      <c r="BE148" s="147">
        <f t="shared" si="24"/>
        <v>0</v>
      </c>
      <c r="BF148" s="147">
        <f t="shared" si="25"/>
        <v>0</v>
      </c>
      <c r="BG148" s="147">
        <f t="shared" si="26"/>
        <v>0</v>
      </c>
      <c r="BH148" s="147">
        <f t="shared" si="27"/>
        <v>0</v>
      </c>
      <c r="BI148" s="147">
        <f t="shared" si="28"/>
        <v>0</v>
      </c>
      <c r="BJ148" s="14" t="s">
        <v>161</v>
      </c>
      <c r="BK148" s="148">
        <f t="shared" si="29"/>
        <v>0</v>
      </c>
      <c r="BL148" s="14" t="s">
        <v>160</v>
      </c>
      <c r="BM148" s="146" t="s">
        <v>716</v>
      </c>
    </row>
    <row r="149" spans="1:65" s="2" customFormat="1" ht="14.5" customHeight="1">
      <c r="A149" s="29"/>
      <c r="B149" s="134"/>
      <c r="C149" s="135" t="s">
        <v>193</v>
      </c>
      <c r="D149" s="135" t="s">
        <v>156</v>
      </c>
      <c r="E149" s="136" t="s">
        <v>1096</v>
      </c>
      <c r="F149" s="137" t="s">
        <v>1097</v>
      </c>
      <c r="G149" s="138" t="s">
        <v>205</v>
      </c>
      <c r="H149" s="139">
        <v>3</v>
      </c>
      <c r="I149" s="140"/>
      <c r="J149" s="139">
        <f t="shared" si="20"/>
        <v>0</v>
      </c>
      <c r="K149" s="141"/>
      <c r="L149" s="30"/>
      <c r="M149" s="142" t="s">
        <v>1</v>
      </c>
      <c r="N149" s="143" t="s">
        <v>41</v>
      </c>
      <c r="O149" s="55"/>
      <c r="P149" s="144">
        <f t="shared" si="21"/>
        <v>0</v>
      </c>
      <c r="Q149" s="144">
        <v>0</v>
      </c>
      <c r="R149" s="144">
        <f t="shared" si="22"/>
        <v>0</v>
      </c>
      <c r="S149" s="144">
        <v>0</v>
      </c>
      <c r="T149" s="144">
        <f t="shared" si="23"/>
        <v>0</v>
      </c>
      <c r="U149" s="145" t="s">
        <v>1</v>
      </c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6" t="s">
        <v>160</v>
      </c>
      <c r="AT149" s="146" t="s">
        <v>156</v>
      </c>
      <c r="AU149" s="146" t="s">
        <v>83</v>
      </c>
      <c r="AY149" s="14" t="s">
        <v>155</v>
      </c>
      <c r="BE149" s="147">
        <f t="shared" si="24"/>
        <v>0</v>
      </c>
      <c r="BF149" s="147">
        <f t="shared" si="25"/>
        <v>0</v>
      </c>
      <c r="BG149" s="147">
        <f t="shared" si="26"/>
        <v>0</v>
      </c>
      <c r="BH149" s="147">
        <f t="shared" si="27"/>
        <v>0</v>
      </c>
      <c r="BI149" s="147">
        <f t="shared" si="28"/>
        <v>0</v>
      </c>
      <c r="BJ149" s="14" t="s">
        <v>161</v>
      </c>
      <c r="BK149" s="148">
        <f t="shared" si="29"/>
        <v>0</v>
      </c>
      <c r="BL149" s="14" t="s">
        <v>160</v>
      </c>
      <c r="BM149" s="146" t="s">
        <v>212</v>
      </c>
    </row>
    <row r="150" spans="1:65" s="2" customFormat="1" ht="14.5" customHeight="1">
      <c r="A150" s="29"/>
      <c r="B150" s="134"/>
      <c r="C150" s="135" t="s">
        <v>303</v>
      </c>
      <c r="D150" s="135" t="s">
        <v>156</v>
      </c>
      <c r="E150" s="136" t="s">
        <v>930</v>
      </c>
      <c r="F150" s="137" t="s">
        <v>931</v>
      </c>
      <c r="G150" s="138" t="s">
        <v>205</v>
      </c>
      <c r="H150" s="139">
        <v>4</v>
      </c>
      <c r="I150" s="140"/>
      <c r="J150" s="139">
        <f t="shared" si="20"/>
        <v>0</v>
      </c>
      <c r="K150" s="141"/>
      <c r="L150" s="30"/>
      <c r="M150" s="142" t="s">
        <v>1</v>
      </c>
      <c r="N150" s="143" t="s">
        <v>41</v>
      </c>
      <c r="O150" s="55"/>
      <c r="P150" s="144">
        <f t="shared" si="21"/>
        <v>0</v>
      </c>
      <c r="Q150" s="144">
        <v>0</v>
      </c>
      <c r="R150" s="144">
        <f t="shared" si="22"/>
        <v>0</v>
      </c>
      <c r="S150" s="144">
        <v>0</v>
      </c>
      <c r="T150" s="144">
        <f t="shared" si="23"/>
        <v>0</v>
      </c>
      <c r="U150" s="145" t="s">
        <v>1</v>
      </c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6" t="s">
        <v>160</v>
      </c>
      <c r="AT150" s="146" t="s">
        <v>156</v>
      </c>
      <c r="AU150" s="146" t="s">
        <v>83</v>
      </c>
      <c r="AY150" s="14" t="s">
        <v>155</v>
      </c>
      <c r="BE150" s="147">
        <f t="shared" si="24"/>
        <v>0</v>
      </c>
      <c r="BF150" s="147">
        <f t="shared" si="25"/>
        <v>0</v>
      </c>
      <c r="BG150" s="147">
        <f t="shared" si="26"/>
        <v>0</v>
      </c>
      <c r="BH150" s="147">
        <f t="shared" si="27"/>
        <v>0</v>
      </c>
      <c r="BI150" s="147">
        <f t="shared" si="28"/>
        <v>0</v>
      </c>
      <c r="BJ150" s="14" t="s">
        <v>161</v>
      </c>
      <c r="BK150" s="148">
        <f t="shared" si="29"/>
        <v>0</v>
      </c>
      <c r="BL150" s="14" t="s">
        <v>160</v>
      </c>
      <c r="BM150" s="146" t="s">
        <v>721</v>
      </c>
    </row>
    <row r="151" spans="1:65" s="2" customFormat="1" ht="14.5" customHeight="1">
      <c r="A151" s="29"/>
      <c r="B151" s="134"/>
      <c r="C151" s="149" t="s">
        <v>109</v>
      </c>
      <c r="D151" s="149" t="s">
        <v>239</v>
      </c>
      <c r="E151" s="150" t="s">
        <v>932</v>
      </c>
      <c r="F151" s="151" t="s">
        <v>1098</v>
      </c>
      <c r="G151" s="152" t="s">
        <v>205</v>
      </c>
      <c r="H151" s="153">
        <v>4</v>
      </c>
      <c r="I151" s="154"/>
      <c r="J151" s="153">
        <f t="shared" si="20"/>
        <v>0</v>
      </c>
      <c r="K151" s="155"/>
      <c r="L151" s="156"/>
      <c r="M151" s="157" t="s">
        <v>1</v>
      </c>
      <c r="N151" s="158" t="s">
        <v>41</v>
      </c>
      <c r="O151" s="55"/>
      <c r="P151" s="144">
        <f t="shared" si="21"/>
        <v>0</v>
      </c>
      <c r="Q151" s="144">
        <v>0</v>
      </c>
      <c r="R151" s="144">
        <f t="shared" si="22"/>
        <v>0</v>
      </c>
      <c r="S151" s="144">
        <v>0</v>
      </c>
      <c r="T151" s="144">
        <f t="shared" si="23"/>
        <v>0</v>
      </c>
      <c r="U151" s="145" t="s">
        <v>1</v>
      </c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6" t="s">
        <v>242</v>
      </c>
      <c r="AT151" s="146" t="s">
        <v>239</v>
      </c>
      <c r="AU151" s="146" t="s">
        <v>83</v>
      </c>
      <c r="AY151" s="14" t="s">
        <v>155</v>
      </c>
      <c r="BE151" s="147">
        <f t="shared" si="24"/>
        <v>0</v>
      </c>
      <c r="BF151" s="147">
        <f t="shared" si="25"/>
        <v>0</v>
      </c>
      <c r="BG151" s="147">
        <f t="shared" si="26"/>
        <v>0</v>
      </c>
      <c r="BH151" s="147">
        <f t="shared" si="27"/>
        <v>0</v>
      </c>
      <c r="BI151" s="147">
        <f t="shared" si="28"/>
        <v>0</v>
      </c>
      <c r="BJ151" s="14" t="s">
        <v>161</v>
      </c>
      <c r="BK151" s="148">
        <f t="shared" si="29"/>
        <v>0</v>
      </c>
      <c r="BL151" s="14" t="s">
        <v>160</v>
      </c>
      <c r="BM151" s="146" t="s">
        <v>674</v>
      </c>
    </row>
    <row r="152" spans="1:65" s="2" customFormat="1" ht="14.5" customHeight="1">
      <c r="A152" s="29"/>
      <c r="B152" s="134"/>
      <c r="C152" s="135" t="s">
        <v>170</v>
      </c>
      <c r="D152" s="135" t="s">
        <v>156</v>
      </c>
      <c r="E152" s="136" t="s">
        <v>942</v>
      </c>
      <c r="F152" s="137" t="s">
        <v>943</v>
      </c>
      <c r="G152" s="138" t="s">
        <v>205</v>
      </c>
      <c r="H152" s="139">
        <v>2</v>
      </c>
      <c r="I152" s="140"/>
      <c r="J152" s="139">
        <f t="shared" si="20"/>
        <v>0</v>
      </c>
      <c r="K152" s="141"/>
      <c r="L152" s="30"/>
      <c r="M152" s="142" t="s">
        <v>1</v>
      </c>
      <c r="N152" s="143" t="s">
        <v>41</v>
      </c>
      <c r="O152" s="55"/>
      <c r="P152" s="144">
        <f t="shared" si="21"/>
        <v>0</v>
      </c>
      <c r="Q152" s="144">
        <v>0</v>
      </c>
      <c r="R152" s="144">
        <f t="shared" si="22"/>
        <v>0</v>
      </c>
      <c r="S152" s="144">
        <v>0</v>
      </c>
      <c r="T152" s="144">
        <f t="shared" si="23"/>
        <v>0</v>
      </c>
      <c r="U152" s="145" t="s">
        <v>1</v>
      </c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6" t="s">
        <v>160</v>
      </c>
      <c r="AT152" s="146" t="s">
        <v>156</v>
      </c>
      <c r="AU152" s="146" t="s">
        <v>83</v>
      </c>
      <c r="AY152" s="14" t="s">
        <v>155</v>
      </c>
      <c r="BE152" s="147">
        <f t="shared" si="24"/>
        <v>0</v>
      </c>
      <c r="BF152" s="147">
        <f t="shared" si="25"/>
        <v>0</v>
      </c>
      <c r="BG152" s="147">
        <f t="shared" si="26"/>
        <v>0</v>
      </c>
      <c r="BH152" s="147">
        <f t="shared" si="27"/>
        <v>0</v>
      </c>
      <c r="BI152" s="147">
        <f t="shared" si="28"/>
        <v>0</v>
      </c>
      <c r="BJ152" s="14" t="s">
        <v>161</v>
      </c>
      <c r="BK152" s="148">
        <f t="shared" si="29"/>
        <v>0</v>
      </c>
      <c r="BL152" s="14" t="s">
        <v>160</v>
      </c>
      <c r="BM152" s="146" t="s">
        <v>727</v>
      </c>
    </row>
    <row r="153" spans="1:65" s="2" customFormat="1" ht="14.5" customHeight="1">
      <c r="A153" s="29"/>
      <c r="B153" s="134"/>
      <c r="C153" s="149" t="s">
        <v>174</v>
      </c>
      <c r="D153" s="149" t="s">
        <v>239</v>
      </c>
      <c r="E153" s="150" t="s">
        <v>944</v>
      </c>
      <c r="F153" s="151" t="s">
        <v>945</v>
      </c>
      <c r="G153" s="152" t="s">
        <v>205</v>
      </c>
      <c r="H153" s="153">
        <v>2</v>
      </c>
      <c r="I153" s="154"/>
      <c r="J153" s="153">
        <f t="shared" si="20"/>
        <v>0</v>
      </c>
      <c r="K153" s="155"/>
      <c r="L153" s="156"/>
      <c r="M153" s="157" t="s">
        <v>1</v>
      </c>
      <c r="N153" s="158" t="s">
        <v>41</v>
      </c>
      <c r="O153" s="55"/>
      <c r="P153" s="144">
        <f t="shared" si="21"/>
        <v>0</v>
      </c>
      <c r="Q153" s="144">
        <v>0</v>
      </c>
      <c r="R153" s="144">
        <f t="shared" si="22"/>
        <v>0</v>
      </c>
      <c r="S153" s="144">
        <v>0</v>
      </c>
      <c r="T153" s="144">
        <f t="shared" si="23"/>
        <v>0</v>
      </c>
      <c r="U153" s="145" t="s">
        <v>1</v>
      </c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6" t="s">
        <v>242</v>
      </c>
      <c r="AT153" s="146" t="s">
        <v>239</v>
      </c>
      <c r="AU153" s="146" t="s">
        <v>83</v>
      </c>
      <c r="AY153" s="14" t="s">
        <v>155</v>
      </c>
      <c r="BE153" s="147">
        <f t="shared" si="24"/>
        <v>0</v>
      </c>
      <c r="BF153" s="147">
        <f t="shared" si="25"/>
        <v>0</v>
      </c>
      <c r="BG153" s="147">
        <f t="shared" si="26"/>
        <v>0</v>
      </c>
      <c r="BH153" s="147">
        <f t="shared" si="27"/>
        <v>0</v>
      </c>
      <c r="BI153" s="147">
        <f t="shared" si="28"/>
        <v>0</v>
      </c>
      <c r="BJ153" s="14" t="s">
        <v>161</v>
      </c>
      <c r="BK153" s="148">
        <f t="shared" si="29"/>
        <v>0</v>
      </c>
      <c r="BL153" s="14" t="s">
        <v>160</v>
      </c>
      <c r="BM153" s="146" t="s">
        <v>677</v>
      </c>
    </row>
    <row r="154" spans="1:65" s="2" customFormat="1" ht="24.25" customHeight="1">
      <c r="A154" s="29"/>
      <c r="B154" s="134"/>
      <c r="C154" s="135" t="s">
        <v>196</v>
      </c>
      <c r="D154" s="135" t="s">
        <v>156</v>
      </c>
      <c r="E154" s="136" t="s">
        <v>1099</v>
      </c>
      <c r="F154" s="137" t="s">
        <v>1100</v>
      </c>
      <c r="G154" s="138" t="s">
        <v>958</v>
      </c>
      <c r="H154" s="139">
        <v>1</v>
      </c>
      <c r="I154" s="140"/>
      <c r="J154" s="139">
        <f t="shared" si="20"/>
        <v>0</v>
      </c>
      <c r="K154" s="141"/>
      <c r="L154" s="30"/>
      <c r="M154" s="142" t="s">
        <v>1</v>
      </c>
      <c r="N154" s="143" t="s">
        <v>41</v>
      </c>
      <c r="O154" s="55"/>
      <c r="P154" s="144">
        <f t="shared" si="21"/>
        <v>0</v>
      </c>
      <c r="Q154" s="144">
        <v>0</v>
      </c>
      <c r="R154" s="144">
        <f t="shared" si="22"/>
        <v>0</v>
      </c>
      <c r="S154" s="144">
        <v>0</v>
      </c>
      <c r="T154" s="144">
        <f t="shared" si="23"/>
        <v>0</v>
      </c>
      <c r="U154" s="145" t="s">
        <v>1</v>
      </c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6" t="s">
        <v>160</v>
      </c>
      <c r="AT154" s="146" t="s">
        <v>156</v>
      </c>
      <c r="AU154" s="146" t="s">
        <v>83</v>
      </c>
      <c r="AY154" s="14" t="s">
        <v>155</v>
      </c>
      <c r="BE154" s="147">
        <f t="shared" si="24"/>
        <v>0</v>
      </c>
      <c r="BF154" s="147">
        <f t="shared" si="25"/>
        <v>0</v>
      </c>
      <c r="BG154" s="147">
        <f t="shared" si="26"/>
        <v>0</v>
      </c>
      <c r="BH154" s="147">
        <f t="shared" si="27"/>
        <v>0</v>
      </c>
      <c r="BI154" s="147">
        <f t="shared" si="28"/>
        <v>0</v>
      </c>
      <c r="BJ154" s="14" t="s">
        <v>161</v>
      </c>
      <c r="BK154" s="148">
        <f t="shared" si="29"/>
        <v>0</v>
      </c>
      <c r="BL154" s="14" t="s">
        <v>160</v>
      </c>
      <c r="BM154" s="146" t="s">
        <v>734</v>
      </c>
    </row>
    <row r="155" spans="1:65" s="2" customFormat="1" ht="14.5" customHeight="1">
      <c r="A155" s="29"/>
      <c r="B155" s="134"/>
      <c r="C155" s="149" t="s">
        <v>199</v>
      </c>
      <c r="D155" s="149" t="s">
        <v>239</v>
      </c>
      <c r="E155" s="150" t="s">
        <v>1101</v>
      </c>
      <c r="F155" s="151" t="s">
        <v>1102</v>
      </c>
      <c r="G155" s="152" t="s">
        <v>205</v>
      </c>
      <c r="H155" s="153">
        <v>1</v>
      </c>
      <c r="I155" s="154"/>
      <c r="J155" s="153">
        <f t="shared" si="20"/>
        <v>0</v>
      </c>
      <c r="K155" s="155"/>
      <c r="L155" s="156"/>
      <c r="M155" s="157" t="s">
        <v>1</v>
      </c>
      <c r="N155" s="158" t="s">
        <v>41</v>
      </c>
      <c r="O155" s="55"/>
      <c r="P155" s="144">
        <f t="shared" si="21"/>
        <v>0</v>
      </c>
      <c r="Q155" s="144">
        <v>0</v>
      </c>
      <c r="R155" s="144">
        <f t="shared" si="22"/>
        <v>0</v>
      </c>
      <c r="S155" s="144">
        <v>0</v>
      </c>
      <c r="T155" s="144">
        <f t="shared" si="23"/>
        <v>0</v>
      </c>
      <c r="U155" s="145" t="s">
        <v>1</v>
      </c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6" t="s">
        <v>242</v>
      </c>
      <c r="AT155" s="146" t="s">
        <v>239</v>
      </c>
      <c r="AU155" s="146" t="s">
        <v>83</v>
      </c>
      <c r="AY155" s="14" t="s">
        <v>155</v>
      </c>
      <c r="BE155" s="147">
        <f t="shared" si="24"/>
        <v>0</v>
      </c>
      <c r="BF155" s="147">
        <f t="shared" si="25"/>
        <v>0</v>
      </c>
      <c r="BG155" s="147">
        <f t="shared" si="26"/>
        <v>0</v>
      </c>
      <c r="BH155" s="147">
        <f t="shared" si="27"/>
        <v>0</v>
      </c>
      <c r="BI155" s="147">
        <f t="shared" si="28"/>
        <v>0</v>
      </c>
      <c r="BJ155" s="14" t="s">
        <v>161</v>
      </c>
      <c r="BK155" s="148">
        <f t="shared" si="29"/>
        <v>0</v>
      </c>
      <c r="BL155" s="14" t="s">
        <v>160</v>
      </c>
      <c r="BM155" s="146" t="s">
        <v>680</v>
      </c>
    </row>
    <row r="156" spans="1:65" s="2" customFormat="1" ht="24.25" customHeight="1">
      <c r="A156" s="29"/>
      <c r="B156" s="134"/>
      <c r="C156" s="135" t="s">
        <v>693</v>
      </c>
      <c r="D156" s="135" t="s">
        <v>156</v>
      </c>
      <c r="E156" s="136" t="s">
        <v>1103</v>
      </c>
      <c r="F156" s="137" t="s">
        <v>1104</v>
      </c>
      <c r="G156" s="138" t="s">
        <v>317</v>
      </c>
      <c r="H156" s="139">
        <v>190</v>
      </c>
      <c r="I156" s="140"/>
      <c r="J156" s="139">
        <f t="shared" si="20"/>
        <v>0</v>
      </c>
      <c r="K156" s="141"/>
      <c r="L156" s="30"/>
      <c r="M156" s="142" t="s">
        <v>1</v>
      </c>
      <c r="N156" s="143" t="s">
        <v>41</v>
      </c>
      <c r="O156" s="55"/>
      <c r="P156" s="144">
        <f t="shared" si="21"/>
        <v>0</v>
      </c>
      <c r="Q156" s="144">
        <v>0</v>
      </c>
      <c r="R156" s="144">
        <f t="shared" si="22"/>
        <v>0</v>
      </c>
      <c r="S156" s="144">
        <v>0</v>
      </c>
      <c r="T156" s="144">
        <f t="shared" si="23"/>
        <v>0</v>
      </c>
      <c r="U156" s="145" t="s">
        <v>1</v>
      </c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6" t="s">
        <v>160</v>
      </c>
      <c r="AT156" s="146" t="s">
        <v>156</v>
      </c>
      <c r="AU156" s="146" t="s">
        <v>83</v>
      </c>
      <c r="AY156" s="14" t="s">
        <v>155</v>
      </c>
      <c r="BE156" s="147">
        <f t="shared" si="24"/>
        <v>0</v>
      </c>
      <c r="BF156" s="147">
        <f t="shared" si="25"/>
        <v>0</v>
      </c>
      <c r="BG156" s="147">
        <f t="shared" si="26"/>
        <v>0</v>
      </c>
      <c r="BH156" s="147">
        <f t="shared" si="27"/>
        <v>0</v>
      </c>
      <c r="BI156" s="147">
        <f t="shared" si="28"/>
        <v>0</v>
      </c>
      <c r="BJ156" s="14" t="s">
        <v>161</v>
      </c>
      <c r="BK156" s="148">
        <f t="shared" si="29"/>
        <v>0</v>
      </c>
      <c r="BL156" s="14" t="s">
        <v>160</v>
      </c>
      <c r="BM156" s="146" t="s">
        <v>741</v>
      </c>
    </row>
    <row r="157" spans="1:65" s="2" customFormat="1" ht="24.25" customHeight="1">
      <c r="A157" s="29"/>
      <c r="B157" s="134"/>
      <c r="C157" s="135" t="s">
        <v>202</v>
      </c>
      <c r="D157" s="135" t="s">
        <v>156</v>
      </c>
      <c r="E157" s="136" t="s">
        <v>1105</v>
      </c>
      <c r="F157" s="137" t="s">
        <v>1106</v>
      </c>
      <c r="G157" s="138" t="s">
        <v>317</v>
      </c>
      <c r="H157" s="139">
        <v>190</v>
      </c>
      <c r="I157" s="140"/>
      <c r="J157" s="139">
        <f t="shared" si="20"/>
        <v>0</v>
      </c>
      <c r="K157" s="141"/>
      <c r="L157" s="30"/>
      <c r="M157" s="142" t="s">
        <v>1</v>
      </c>
      <c r="N157" s="143" t="s">
        <v>41</v>
      </c>
      <c r="O157" s="55"/>
      <c r="P157" s="144">
        <f t="shared" si="21"/>
        <v>0</v>
      </c>
      <c r="Q157" s="144">
        <v>0</v>
      </c>
      <c r="R157" s="144">
        <f t="shared" si="22"/>
        <v>0</v>
      </c>
      <c r="S157" s="144">
        <v>0</v>
      </c>
      <c r="T157" s="144">
        <f t="shared" si="23"/>
        <v>0</v>
      </c>
      <c r="U157" s="145" t="s">
        <v>1</v>
      </c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6" t="s">
        <v>160</v>
      </c>
      <c r="AT157" s="146" t="s">
        <v>156</v>
      </c>
      <c r="AU157" s="146" t="s">
        <v>83</v>
      </c>
      <c r="AY157" s="14" t="s">
        <v>155</v>
      </c>
      <c r="BE157" s="147">
        <f t="shared" si="24"/>
        <v>0</v>
      </c>
      <c r="BF157" s="147">
        <f t="shared" si="25"/>
        <v>0</v>
      </c>
      <c r="BG157" s="147">
        <f t="shared" si="26"/>
        <v>0</v>
      </c>
      <c r="BH157" s="147">
        <f t="shared" si="27"/>
        <v>0</v>
      </c>
      <c r="BI157" s="147">
        <f t="shared" si="28"/>
        <v>0</v>
      </c>
      <c r="BJ157" s="14" t="s">
        <v>161</v>
      </c>
      <c r="BK157" s="148">
        <f t="shared" si="29"/>
        <v>0</v>
      </c>
      <c r="BL157" s="14" t="s">
        <v>160</v>
      </c>
      <c r="BM157" s="146" t="s">
        <v>684</v>
      </c>
    </row>
    <row r="158" spans="1:65" s="2" customFormat="1" ht="24.25" customHeight="1">
      <c r="A158" s="29"/>
      <c r="B158" s="134"/>
      <c r="C158" s="135" t="s">
        <v>177</v>
      </c>
      <c r="D158" s="135" t="s">
        <v>156</v>
      </c>
      <c r="E158" s="136" t="s">
        <v>954</v>
      </c>
      <c r="F158" s="137" t="s">
        <v>955</v>
      </c>
      <c r="G158" s="138" t="s">
        <v>376</v>
      </c>
      <c r="H158" s="140"/>
      <c r="I158" s="140"/>
      <c r="J158" s="139">
        <f t="shared" si="20"/>
        <v>0</v>
      </c>
      <c r="K158" s="141"/>
      <c r="L158" s="30"/>
      <c r="M158" s="142" t="s">
        <v>1</v>
      </c>
      <c r="N158" s="143" t="s">
        <v>41</v>
      </c>
      <c r="O158" s="55"/>
      <c r="P158" s="144">
        <f t="shared" si="21"/>
        <v>0</v>
      </c>
      <c r="Q158" s="144">
        <v>0</v>
      </c>
      <c r="R158" s="144">
        <f t="shared" si="22"/>
        <v>0</v>
      </c>
      <c r="S158" s="144">
        <v>0</v>
      </c>
      <c r="T158" s="144">
        <f t="shared" si="23"/>
        <v>0</v>
      </c>
      <c r="U158" s="145" t="s">
        <v>1</v>
      </c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6" t="s">
        <v>160</v>
      </c>
      <c r="AT158" s="146" t="s">
        <v>156</v>
      </c>
      <c r="AU158" s="146" t="s">
        <v>83</v>
      </c>
      <c r="AY158" s="14" t="s">
        <v>155</v>
      </c>
      <c r="BE158" s="147">
        <f t="shared" si="24"/>
        <v>0</v>
      </c>
      <c r="BF158" s="147">
        <f t="shared" si="25"/>
        <v>0</v>
      </c>
      <c r="BG158" s="147">
        <f t="shared" si="26"/>
        <v>0</v>
      </c>
      <c r="BH158" s="147">
        <f t="shared" si="27"/>
        <v>0</v>
      </c>
      <c r="BI158" s="147">
        <f t="shared" si="28"/>
        <v>0</v>
      </c>
      <c r="BJ158" s="14" t="s">
        <v>161</v>
      </c>
      <c r="BK158" s="148">
        <f t="shared" si="29"/>
        <v>0</v>
      </c>
      <c r="BL158" s="14" t="s">
        <v>160</v>
      </c>
      <c r="BM158" s="146" t="s">
        <v>748</v>
      </c>
    </row>
    <row r="159" spans="1:65" s="11" customFormat="1" ht="25.95" customHeight="1">
      <c r="B159" s="123"/>
      <c r="D159" s="124" t="s">
        <v>74</v>
      </c>
      <c r="E159" s="125" t="s">
        <v>901</v>
      </c>
      <c r="F159" s="125" t="s">
        <v>1</v>
      </c>
      <c r="I159" s="126"/>
      <c r="J159" s="127">
        <f>BK159</f>
        <v>0</v>
      </c>
      <c r="L159" s="123"/>
      <c r="M159" s="128"/>
      <c r="N159" s="129"/>
      <c r="O159" s="129"/>
      <c r="P159" s="130">
        <f>SUM(P160:P185)</f>
        <v>0</v>
      </c>
      <c r="Q159" s="129"/>
      <c r="R159" s="130">
        <f>SUM(R160:R185)</f>
        <v>0</v>
      </c>
      <c r="S159" s="129"/>
      <c r="T159" s="130">
        <f>SUM(T160:T185)</f>
        <v>0</v>
      </c>
      <c r="U159" s="131"/>
      <c r="AR159" s="124" t="s">
        <v>83</v>
      </c>
      <c r="AT159" s="132" t="s">
        <v>74</v>
      </c>
      <c r="AU159" s="132" t="s">
        <v>75</v>
      </c>
      <c r="AY159" s="124" t="s">
        <v>155</v>
      </c>
      <c r="BK159" s="133">
        <f>SUM(BK160:BK185)</f>
        <v>0</v>
      </c>
    </row>
    <row r="160" spans="1:65" s="2" customFormat="1" ht="24.25" customHeight="1">
      <c r="A160" s="29"/>
      <c r="B160" s="134"/>
      <c r="C160" s="135" t="s">
        <v>215</v>
      </c>
      <c r="D160" s="135" t="s">
        <v>156</v>
      </c>
      <c r="E160" s="136" t="s">
        <v>1107</v>
      </c>
      <c r="F160" s="137" t="s">
        <v>1108</v>
      </c>
      <c r="G160" s="138" t="s">
        <v>958</v>
      </c>
      <c r="H160" s="139">
        <v>4</v>
      </c>
      <c r="I160" s="140"/>
      <c r="J160" s="139">
        <f t="shared" ref="J160:J185" si="30">ROUND(I160*H160,3)</f>
        <v>0</v>
      </c>
      <c r="K160" s="141"/>
      <c r="L160" s="30"/>
      <c r="M160" s="142" t="s">
        <v>1</v>
      </c>
      <c r="N160" s="143" t="s">
        <v>41</v>
      </c>
      <c r="O160" s="55"/>
      <c r="P160" s="144">
        <f t="shared" ref="P160:P185" si="31">O160*H160</f>
        <v>0</v>
      </c>
      <c r="Q160" s="144">
        <v>0</v>
      </c>
      <c r="R160" s="144">
        <f t="shared" ref="R160:R185" si="32">Q160*H160</f>
        <v>0</v>
      </c>
      <c r="S160" s="144">
        <v>0</v>
      </c>
      <c r="T160" s="144">
        <f t="shared" ref="T160:T185" si="33">S160*H160</f>
        <v>0</v>
      </c>
      <c r="U160" s="145" t="s">
        <v>1</v>
      </c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6" t="s">
        <v>160</v>
      </c>
      <c r="AT160" s="146" t="s">
        <v>156</v>
      </c>
      <c r="AU160" s="146" t="s">
        <v>83</v>
      </c>
      <c r="AY160" s="14" t="s">
        <v>155</v>
      </c>
      <c r="BE160" s="147">
        <f t="shared" ref="BE160:BE185" si="34">IF(N160="základná",J160,0)</f>
        <v>0</v>
      </c>
      <c r="BF160" s="147">
        <f t="shared" ref="BF160:BF185" si="35">IF(N160="znížená",J160,0)</f>
        <v>0</v>
      </c>
      <c r="BG160" s="147">
        <f t="shared" ref="BG160:BG185" si="36">IF(N160="zákl. prenesená",J160,0)</f>
        <v>0</v>
      </c>
      <c r="BH160" s="147">
        <f t="shared" ref="BH160:BH185" si="37">IF(N160="zníž. prenesená",J160,0)</f>
        <v>0</v>
      </c>
      <c r="BI160" s="147">
        <f t="shared" ref="BI160:BI185" si="38">IF(N160="nulová",J160,0)</f>
        <v>0</v>
      </c>
      <c r="BJ160" s="14" t="s">
        <v>161</v>
      </c>
      <c r="BK160" s="148">
        <f t="shared" ref="BK160:BK185" si="39">ROUND(I160*H160,3)</f>
        <v>0</v>
      </c>
      <c r="BL160" s="14" t="s">
        <v>160</v>
      </c>
      <c r="BM160" s="146" t="s">
        <v>687</v>
      </c>
    </row>
    <row r="161" spans="1:65" s="2" customFormat="1" ht="14.5" customHeight="1">
      <c r="A161" s="29"/>
      <c r="B161" s="134"/>
      <c r="C161" s="149" t="s">
        <v>219</v>
      </c>
      <c r="D161" s="149" t="s">
        <v>239</v>
      </c>
      <c r="E161" s="150" t="s">
        <v>1109</v>
      </c>
      <c r="F161" s="151" t="s">
        <v>1110</v>
      </c>
      <c r="G161" s="152" t="s">
        <v>205</v>
      </c>
      <c r="H161" s="153">
        <v>4</v>
      </c>
      <c r="I161" s="154"/>
      <c r="J161" s="153">
        <f t="shared" si="30"/>
        <v>0</v>
      </c>
      <c r="K161" s="155"/>
      <c r="L161" s="156"/>
      <c r="M161" s="157" t="s">
        <v>1</v>
      </c>
      <c r="N161" s="158" t="s">
        <v>41</v>
      </c>
      <c r="O161" s="55"/>
      <c r="P161" s="144">
        <f t="shared" si="31"/>
        <v>0</v>
      </c>
      <c r="Q161" s="144">
        <v>0</v>
      </c>
      <c r="R161" s="144">
        <f t="shared" si="32"/>
        <v>0</v>
      </c>
      <c r="S161" s="144">
        <v>0</v>
      </c>
      <c r="T161" s="144">
        <f t="shared" si="33"/>
        <v>0</v>
      </c>
      <c r="U161" s="145" t="s">
        <v>1</v>
      </c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6" t="s">
        <v>242</v>
      </c>
      <c r="AT161" s="146" t="s">
        <v>239</v>
      </c>
      <c r="AU161" s="146" t="s">
        <v>83</v>
      </c>
      <c r="AY161" s="14" t="s">
        <v>155</v>
      </c>
      <c r="BE161" s="147">
        <f t="shared" si="34"/>
        <v>0</v>
      </c>
      <c r="BF161" s="147">
        <f t="shared" si="35"/>
        <v>0</v>
      </c>
      <c r="BG161" s="147">
        <f t="shared" si="36"/>
        <v>0</v>
      </c>
      <c r="BH161" s="147">
        <f t="shared" si="37"/>
        <v>0</v>
      </c>
      <c r="BI161" s="147">
        <f t="shared" si="38"/>
        <v>0</v>
      </c>
      <c r="BJ161" s="14" t="s">
        <v>161</v>
      </c>
      <c r="BK161" s="148">
        <f t="shared" si="39"/>
        <v>0</v>
      </c>
      <c r="BL161" s="14" t="s">
        <v>160</v>
      </c>
      <c r="BM161" s="146" t="s">
        <v>215</v>
      </c>
    </row>
    <row r="162" spans="1:65" s="2" customFormat="1" ht="24.25" customHeight="1">
      <c r="A162" s="29"/>
      <c r="B162" s="134"/>
      <c r="C162" s="135" t="s">
        <v>760</v>
      </c>
      <c r="D162" s="135" t="s">
        <v>156</v>
      </c>
      <c r="E162" s="136" t="s">
        <v>1111</v>
      </c>
      <c r="F162" s="137" t="s">
        <v>1112</v>
      </c>
      <c r="G162" s="138" t="s">
        <v>958</v>
      </c>
      <c r="H162" s="139">
        <v>4</v>
      </c>
      <c r="I162" s="140"/>
      <c r="J162" s="139">
        <f t="shared" si="30"/>
        <v>0</v>
      </c>
      <c r="K162" s="141"/>
      <c r="L162" s="30"/>
      <c r="M162" s="142" t="s">
        <v>1</v>
      </c>
      <c r="N162" s="143" t="s">
        <v>41</v>
      </c>
      <c r="O162" s="55"/>
      <c r="P162" s="144">
        <f t="shared" si="31"/>
        <v>0</v>
      </c>
      <c r="Q162" s="144">
        <v>0</v>
      </c>
      <c r="R162" s="144">
        <f t="shared" si="32"/>
        <v>0</v>
      </c>
      <c r="S162" s="144">
        <v>0</v>
      </c>
      <c r="T162" s="144">
        <f t="shared" si="33"/>
        <v>0</v>
      </c>
      <c r="U162" s="145" t="s">
        <v>1</v>
      </c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6" t="s">
        <v>160</v>
      </c>
      <c r="AT162" s="146" t="s">
        <v>156</v>
      </c>
      <c r="AU162" s="146" t="s">
        <v>83</v>
      </c>
      <c r="AY162" s="14" t="s">
        <v>155</v>
      </c>
      <c r="BE162" s="147">
        <f t="shared" si="34"/>
        <v>0</v>
      </c>
      <c r="BF162" s="147">
        <f t="shared" si="35"/>
        <v>0</v>
      </c>
      <c r="BG162" s="147">
        <f t="shared" si="36"/>
        <v>0</v>
      </c>
      <c r="BH162" s="147">
        <f t="shared" si="37"/>
        <v>0</v>
      </c>
      <c r="BI162" s="147">
        <f t="shared" si="38"/>
        <v>0</v>
      </c>
      <c r="BJ162" s="14" t="s">
        <v>161</v>
      </c>
      <c r="BK162" s="148">
        <f t="shared" si="39"/>
        <v>0</v>
      </c>
      <c r="BL162" s="14" t="s">
        <v>160</v>
      </c>
      <c r="BM162" s="146" t="s">
        <v>219</v>
      </c>
    </row>
    <row r="163" spans="1:65" s="2" customFormat="1" ht="14.5" customHeight="1">
      <c r="A163" s="29"/>
      <c r="B163" s="134"/>
      <c r="C163" s="149" t="s">
        <v>692</v>
      </c>
      <c r="D163" s="149" t="s">
        <v>239</v>
      </c>
      <c r="E163" s="150" t="s">
        <v>1113</v>
      </c>
      <c r="F163" s="151" t="s">
        <v>1114</v>
      </c>
      <c r="G163" s="152" t="s">
        <v>205</v>
      </c>
      <c r="H163" s="153">
        <v>4</v>
      </c>
      <c r="I163" s="154"/>
      <c r="J163" s="153">
        <f t="shared" si="30"/>
        <v>0</v>
      </c>
      <c r="K163" s="155"/>
      <c r="L163" s="156"/>
      <c r="M163" s="157" t="s">
        <v>1</v>
      </c>
      <c r="N163" s="158" t="s">
        <v>41</v>
      </c>
      <c r="O163" s="55"/>
      <c r="P163" s="144">
        <f t="shared" si="31"/>
        <v>0</v>
      </c>
      <c r="Q163" s="144">
        <v>0</v>
      </c>
      <c r="R163" s="144">
        <f t="shared" si="32"/>
        <v>0</v>
      </c>
      <c r="S163" s="144">
        <v>0</v>
      </c>
      <c r="T163" s="144">
        <f t="shared" si="33"/>
        <v>0</v>
      </c>
      <c r="U163" s="145" t="s">
        <v>1</v>
      </c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6" t="s">
        <v>242</v>
      </c>
      <c r="AT163" s="146" t="s">
        <v>239</v>
      </c>
      <c r="AU163" s="146" t="s">
        <v>83</v>
      </c>
      <c r="AY163" s="14" t="s">
        <v>155</v>
      </c>
      <c r="BE163" s="147">
        <f t="shared" si="34"/>
        <v>0</v>
      </c>
      <c r="BF163" s="147">
        <f t="shared" si="35"/>
        <v>0</v>
      </c>
      <c r="BG163" s="147">
        <f t="shared" si="36"/>
        <v>0</v>
      </c>
      <c r="BH163" s="147">
        <f t="shared" si="37"/>
        <v>0</v>
      </c>
      <c r="BI163" s="147">
        <f t="shared" si="38"/>
        <v>0</v>
      </c>
      <c r="BJ163" s="14" t="s">
        <v>161</v>
      </c>
      <c r="BK163" s="148">
        <f t="shared" si="39"/>
        <v>0</v>
      </c>
      <c r="BL163" s="14" t="s">
        <v>160</v>
      </c>
      <c r="BM163" s="146" t="s">
        <v>760</v>
      </c>
    </row>
    <row r="164" spans="1:65" s="2" customFormat="1" ht="24.25" customHeight="1">
      <c r="A164" s="29"/>
      <c r="B164" s="134"/>
      <c r="C164" s="135" t="s">
        <v>765</v>
      </c>
      <c r="D164" s="135" t="s">
        <v>156</v>
      </c>
      <c r="E164" s="136" t="s">
        <v>1115</v>
      </c>
      <c r="F164" s="137" t="s">
        <v>1116</v>
      </c>
      <c r="G164" s="138" t="s">
        <v>958</v>
      </c>
      <c r="H164" s="139">
        <v>4</v>
      </c>
      <c r="I164" s="140"/>
      <c r="J164" s="139">
        <f t="shared" si="30"/>
        <v>0</v>
      </c>
      <c r="K164" s="141"/>
      <c r="L164" s="30"/>
      <c r="M164" s="142" t="s">
        <v>1</v>
      </c>
      <c r="N164" s="143" t="s">
        <v>41</v>
      </c>
      <c r="O164" s="55"/>
      <c r="P164" s="144">
        <f t="shared" si="31"/>
        <v>0</v>
      </c>
      <c r="Q164" s="144">
        <v>0</v>
      </c>
      <c r="R164" s="144">
        <f t="shared" si="32"/>
        <v>0</v>
      </c>
      <c r="S164" s="144">
        <v>0</v>
      </c>
      <c r="T164" s="144">
        <f t="shared" si="33"/>
        <v>0</v>
      </c>
      <c r="U164" s="145" t="s">
        <v>1</v>
      </c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6" t="s">
        <v>160</v>
      </c>
      <c r="AT164" s="146" t="s">
        <v>156</v>
      </c>
      <c r="AU164" s="146" t="s">
        <v>83</v>
      </c>
      <c r="AY164" s="14" t="s">
        <v>155</v>
      </c>
      <c r="BE164" s="147">
        <f t="shared" si="34"/>
        <v>0</v>
      </c>
      <c r="BF164" s="147">
        <f t="shared" si="35"/>
        <v>0</v>
      </c>
      <c r="BG164" s="147">
        <f t="shared" si="36"/>
        <v>0</v>
      </c>
      <c r="BH164" s="147">
        <f t="shared" si="37"/>
        <v>0</v>
      </c>
      <c r="BI164" s="147">
        <f t="shared" si="38"/>
        <v>0</v>
      </c>
      <c r="BJ164" s="14" t="s">
        <v>161</v>
      </c>
      <c r="BK164" s="148">
        <f t="shared" si="39"/>
        <v>0</v>
      </c>
      <c r="BL164" s="14" t="s">
        <v>160</v>
      </c>
      <c r="BM164" s="146" t="s">
        <v>692</v>
      </c>
    </row>
    <row r="165" spans="1:65" s="2" customFormat="1" ht="14.5" customHeight="1">
      <c r="A165" s="29"/>
      <c r="B165" s="134"/>
      <c r="C165" s="149" t="s">
        <v>696</v>
      </c>
      <c r="D165" s="149" t="s">
        <v>239</v>
      </c>
      <c r="E165" s="150" t="s">
        <v>1117</v>
      </c>
      <c r="F165" s="151" t="s">
        <v>1118</v>
      </c>
      <c r="G165" s="152" t="s">
        <v>205</v>
      </c>
      <c r="H165" s="153">
        <v>4</v>
      </c>
      <c r="I165" s="154"/>
      <c r="J165" s="153">
        <f t="shared" si="30"/>
        <v>0</v>
      </c>
      <c r="K165" s="155"/>
      <c r="L165" s="156"/>
      <c r="M165" s="157" t="s">
        <v>1</v>
      </c>
      <c r="N165" s="158" t="s">
        <v>41</v>
      </c>
      <c r="O165" s="55"/>
      <c r="P165" s="144">
        <f t="shared" si="31"/>
        <v>0</v>
      </c>
      <c r="Q165" s="144">
        <v>0</v>
      </c>
      <c r="R165" s="144">
        <f t="shared" si="32"/>
        <v>0</v>
      </c>
      <c r="S165" s="144">
        <v>0</v>
      </c>
      <c r="T165" s="144">
        <f t="shared" si="33"/>
        <v>0</v>
      </c>
      <c r="U165" s="145" t="s">
        <v>1</v>
      </c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6" t="s">
        <v>242</v>
      </c>
      <c r="AT165" s="146" t="s">
        <v>239</v>
      </c>
      <c r="AU165" s="146" t="s">
        <v>83</v>
      </c>
      <c r="AY165" s="14" t="s">
        <v>155</v>
      </c>
      <c r="BE165" s="147">
        <f t="shared" si="34"/>
        <v>0</v>
      </c>
      <c r="BF165" s="147">
        <f t="shared" si="35"/>
        <v>0</v>
      </c>
      <c r="BG165" s="147">
        <f t="shared" si="36"/>
        <v>0</v>
      </c>
      <c r="BH165" s="147">
        <f t="shared" si="37"/>
        <v>0</v>
      </c>
      <c r="BI165" s="147">
        <f t="shared" si="38"/>
        <v>0</v>
      </c>
      <c r="BJ165" s="14" t="s">
        <v>161</v>
      </c>
      <c r="BK165" s="148">
        <f t="shared" si="39"/>
        <v>0</v>
      </c>
      <c r="BL165" s="14" t="s">
        <v>160</v>
      </c>
      <c r="BM165" s="146" t="s">
        <v>765</v>
      </c>
    </row>
    <row r="166" spans="1:65" s="2" customFormat="1" ht="24.25" customHeight="1">
      <c r="A166" s="29"/>
      <c r="B166" s="134"/>
      <c r="C166" s="135" t="s">
        <v>771</v>
      </c>
      <c r="D166" s="135" t="s">
        <v>156</v>
      </c>
      <c r="E166" s="136" t="s">
        <v>1119</v>
      </c>
      <c r="F166" s="137" t="s">
        <v>1120</v>
      </c>
      <c r="G166" s="138" t="s">
        <v>958</v>
      </c>
      <c r="H166" s="139">
        <v>4</v>
      </c>
      <c r="I166" s="140"/>
      <c r="J166" s="139">
        <f t="shared" si="30"/>
        <v>0</v>
      </c>
      <c r="K166" s="141"/>
      <c r="L166" s="30"/>
      <c r="M166" s="142" t="s">
        <v>1</v>
      </c>
      <c r="N166" s="143" t="s">
        <v>41</v>
      </c>
      <c r="O166" s="55"/>
      <c r="P166" s="144">
        <f t="shared" si="31"/>
        <v>0</v>
      </c>
      <c r="Q166" s="144">
        <v>0</v>
      </c>
      <c r="R166" s="144">
        <f t="shared" si="32"/>
        <v>0</v>
      </c>
      <c r="S166" s="144">
        <v>0</v>
      </c>
      <c r="T166" s="144">
        <f t="shared" si="33"/>
        <v>0</v>
      </c>
      <c r="U166" s="145" t="s">
        <v>1</v>
      </c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6" t="s">
        <v>160</v>
      </c>
      <c r="AT166" s="146" t="s">
        <v>156</v>
      </c>
      <c r="AU166" s="146" t="s">
        <v>83</v>
      </c>
      <c r="AY166" s="14" t="s">
        <v>155</v>
      </c>
      <c r="BE166" s="147">
        <f t="shared" si="34"/>
        <v>0</v>
      </c>
      <c r="BF166" s="147">
        <f t="shared" si="35"/>
        <v>0</v>
      </c>
      <c r="BG166" s="147">
        <f t="shared" si="36"/>
        <v>0</v>
      </c>
      <c r="BH166" s="147">
        <f t="shared" si="37"/>
        <v>0</v>
      </c>
      <c r="BI166" s="147">
        <f t="shared" si="38"/>
        <v>0</v>
      </c>
      <c r="BJ166" s="14" t="s">
        <v>161</v>
      </c>
      <c r="BK166" s="148">
        <f t="shared" si="39"/>
        <v>0</v>
      </c>
      <c r="BL166" s="14" t="s">
        <v>160</v>
      </c>
      <c r="BM166" s="146" t="s">
        <v>696</v>
      </c>
    </row>
    <row r="167" spans="1:65" s="2" customFormat="1" ht="14.5" customHeight="1">
      <c r="A167" s="29"/>
      <c r="B167" s="134"/>
      <c r="C167" s="149" t="s">
        <v>699</v>
      </c>
      <c r="D167" s="149" t="s">
        <v>239</v>
      </c>
      <c r="E167" s="150" t="s">
        <v>1121</v>
      </c>
      <c r="F167" s="151" t="s">
        <v>1122</v>
      </c>
      <c r="G167" s="152" t="s">
        <v>205</v>
      </c>
      <c r="H167" s="153">
        <v>4</v>
      </c>
      <c r="I167" s="154"/>
      <c r="J167" s="153">
        <f t="shared" si="30"/>
        <v>0</v>
      </c>
      <c r="K167" s="155"/>
      <c r="L167" s="156"/>
      <c r="M167" s="157" t="s">
        <v>1</v>
      </c>
      <c r="N167" s="158" t="s">
        <v>41</v>
      </c>
      <c r="O167" s="55"/>
      <c r="P167" s="144">
        <f t="shared" si="31"/>
        <v>0</v>
      </c>
      <c r="Q167" s="144">
        <v>0</v>
      </c>
      <c r="R167" s="144">
        <f t="shared" si="32"/>
        <v>0</v>
      </c>
      <c r="S167" s="144">
        <v>0</v>
      </c>
      <c r="T167" s="144">
        <f t="shared" si="33"/>
        <v>0</v>
      </c>
      <c r="U167" s="145" t="s">
        <v>1</v>
      </c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6" t="s">
        <v>242</v>
      </c>
      <c r="AT167" s="146" t="s">
        <v>239</v>
      </c>
      <c r="AU167" s="146" t="s">
        <v>83</v>
      </c>
      <c r="AY167" s="14" t="s">
        <v>155</v>
      </c>
      <c r="BE167" s="147">
        <f t="shared" si="34"/>
        <v>0</v>
      </c>
      <c r="BF167" s="147">
        <f t="shared" si="35"/>
        <v>0</v>
      </c>
      <c r="BG167" s="147">
        <f t="shared" si="36"/>
        <v>0</v>
      </c>
      <c r="BH167" s="147">
        <f t="shared" si="37"/>
        <v>0</v>
      </c>
      <c r="BI167" s="147">
        <f t="shared" si="38"/>
        <v>0</v>
      </c>
      <c r="BJ167" s="14" t="s">
        <v>161</v>
      </c>
      <c r="BK167" s="148">
        <f t="shared" si="39"/>
        <v>0</v>
      </c>
      <c r="BL167" s="14" t="s">
        <v>160</v>
      </c>
      <c r="BM167" s="146" t="s">
        <v>771</v>
      </c>
    </row>
    <row r="168" spans="1:65" s="2" customFormat="1" ht="14.5" customHeight="1">
      <c r="A168" s="29"/>
      <c r="B168" s="134"/>
      <c r="C168" s="135" t="s">
        <v>705</v>
      </c>
      <c r="D168" s="135" t="s">
        <v>156</v>
      </c>
      <c r="E168" s="136" t="s">
        <v>1123</v>
      </c>
      <c r="F168" s="137" t="s">
        <v>1124</v>
      </c>
      <c r="G168" s="138" t="s">
        <v>958</v>
      </c>
      <c r="H168" s="139">
        <v>28</v>
      </c>
      <c r="I168" s="140"/>
      <c r="J168" s="139">
        <f t="shared" si="30"/>
        <v>0</v>
      </c>
      <c r="K168" s="141"/>
      <c r="L168" s="30"/>
      <c r="M168" s="142" t="s">
        <v>1</v>
      </c>
      <c r="N168" s="143" t="s">
        <v>41</v>
      </c>
      <c r="O168" s="55"/>
      <c r="P168" s="144">
        <f t="shared" si="31"/>
        <v>0</v>
      </c>
      <c r="Q168" s="144">
        <v>0</v>
      </c>
      <c r="R168" s="144">
        <f t="shared" si="32"/>
        <v>0</v>
      </c>
      <c r="S168" s="144">
        <v>0</v>
      </c>
      <c r="T168" s="144">
        <f t="shared" si="33"/>
        <v>0</v>
      </c>
      <c r="U168" s="145" t="s">
        <v>1</v>
      </c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6" t="s">
        <v>160</v>
      </c>
      <c r="AT168" s="146" t="s">
        <v>156</v>
      </c>
      <c r="AU168" s="146" t="s">
        <v>83</v>
      </c>
      <c r="AY168" s="14" t="s">
        <v>155</v>
      </c>
      <c r="BE168" s="147">
        <f t="shared" si="34"/>
        <v>0</v>
      </c>
      <c r="BF168" s="147">
        <f t="shared" si="35"/>
        <v>0</v>
      </c>
      <c r="BG168" s="147">
        <f t="shared" si="36"/>
        <v>0</v>
      </c>
      <c r="BH168" s="147">
        <f t="shared" si="37"/>
        <v>0</v>
      </c>
      <c r="BI168" s="147">
        <f t="shared" si="38"/>
        <v>0</v>
      </c>
      <c r="BJ168" s="14" t="s">
        <v>161</v>
      </c>
      <c r="BK168" s="148">
        <f t="shared" si="39"/>
        <v>0</v>
      </c>
      <c r="BL168" s="14" t="s">
        <v>160</v>
      </c>
      <c r="BM168" s="146" t="s">
        <v>699</v>
      </c>
    </row>
    <row r="169" spans="1:65" s="2" customFormat="1" ht="14.5" customHeight="1">
      <c r="A169" s="29"/>
      <c r="B169" s="134"/>
      <c r="C169" s="149" t="s">
        <v>787</v>
      </c>
      <c r="D169" s="149" t="s">
        <v>239</v>
      </c>
      <c r="E169" s="150" t="s">
        <v>1125</v>
      </c>
      <c r="F169" s="151" t="s">
        <v>1126</v>
      </c>
      <c r="G169" s="152" t="s">
        <v>205</v>
      </c>
      <c r="H169" s="153">
        <v>28</v>
      </c>
      <c r="I169" s="154"/>
      <c r="J169" s="153">
        <f t="shared" si="30"/>
        <v>0</v>
      </c>
      <c r="K169" s="155"/>
      <c r="L169" s="156"/>
      <c r="M169" s="157" t="s">
        <v>1</v>
      </c>
      <c r="N169" s="158" t="s">
        <v>41</v>
      </c>
      <c r="O169" s="55"/>
      <c r="P169" s="144">
        <f t="shared" si="31"/>
        <v>0</v>
      </c>
      <c r="Q169" s="144">
        <v>0</v>
      </c>
      <c r="R169" s="144">
        <f t="shared" si="32"/>
        <v>0</v>
      </c>
      <c r="S169" s="144">
        <v>0</v>
      </c>
      <c r="T169" s="144">
        <f t="shared" si="33"/>
        <v>0</v>
      </c>
      <c r="U169" s="145" t="s">
        <v>1</v>
      </c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6" t="s">
        <v>242</v>
      </c>
      <c r="AT169" s="146" t="s">
        <v>239</v>
      </c>
      <c r="AU169" s="146" t="s">
        <v>83</v>
      </c>
      <c r="AY169" s="14" t="s">
        <v>155</v>
      </c>
      <c r="BE169" s="147">
        <f t="shared" si="34"/>
        <v>0</v>
      </c>
      <c r="BF169" s="147">
        <f t="shared" si="35"/>
        <v>0</v>
      </c>
      <c r="BG169" s="147">
        <f t="shared" si="36"/>
        <v>0</v>
      </c>
      <c r="BH169" s="147">
        <f t="shared" si="37"/>
        <v>0</v>
      </c>
      <c r="BI169" s="147">
        <f t="shared" si="38"/>
        <v>0</v>
      </c>
      <c r="BJ169" s="14" t="s">
        <v>161</v>
      </c>
      <c r="BK169" s="148">
        <f t="shared" si="39"/>
        <v>0</v>
      </c>
      <c r="BL169" s="14" t="s">
        <v>160</v>
      </c>
      <c r="BM169" s="146" t="s">
        <v>777</v>
      </c>
    </row>
    <row r="170" spans="1:65" s="2" customFormat="1" ht="24.25" customHeight="1">
      <c r="A170" s="29"/>
      <c r="B170" s="134"/>
      <c r="C170" s="135" t="s">
        <v>223</v>
      </c>
      <c r="D170" s="135" t="s">
        <v>156</v>
      </c>
      <c r="E170" s="136" t="s">
        <v>1127</v>
      </c>
      <c r="F170" s="137" t="s">
        <v>1128</v>
      </c>
      <c r="G170" s="138" t="s">
        <v>205</v>
      </c>
      <c r="H170" s="139">
        <v>8</v>
      </c>
      <c r="I170" s="140"/>
      <c r="J170" s="139">
        <f t="shared" si="30"/>
        <v>0</v>
      </c>
      <c r="K170" s="141"/>
      <c r="L170" s="30"/>
      <c r="M170" s="142" t="s">
        <v>1</v>
      </c>
      <c r="N170" s="143" t="s">
        <v>41</v>
      </c>
      <c r="O170" s="55"/>
      <c r="P170" s="144">
        <f t="shared" si="31"/>
        <v>0</v>
      </c>
      <c r="Q170" s="144">
        <v>0</v>
      </c>
      <c r="R170" s="144">
        <f t="shared" si="32"/>
        <v>0</v>
      </c>
      <c r="S170" s="144">
        <v>0</v>
      </c>
      <c r="T170" s="144">
        <f t="shared" si="33"/>
        <v>0</v>
      </c>
      <c r="U170" s="145" t="s">
        <v>1</v>
      </c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6" t="s">
        <v>160</v>
      </c>
      <c r="AT170" s="146" t="s">
        <v>156</v>
      </c>
      <c r="AU170" s="146" t="s">
        <v>83</v>
      </c>
      <c r="AY170" s="14" t="s">
        <v>155</v>
      </c>
      <c r="BE170" s="147">
        <f t="shared" si="34"/>
        <v>0</v>
      </c>
      <c r="BF170" s="147">
        <f t="shared" si="35"/>
        <v>0</v>
      </c>
      <c r="BG170" s="147">
        <f t="shared" si="36"/>
        <v>0</v>
      </c>
      <c r="BH170" s="147">
        <f t="shared" si="37"/>
        <v>0</v>
      </c>
      <c r="BI170" s="147">
        <f t="shared" si="38"/>
        <v>0</v>
      </c>
      <c r="BJ170" s="14" t="s">
        <v>161</v>
      </c>
      <c r="BK170" s="148">
        <f t="shared" si="39"/>
        <v>0</v>
      </c>
      <c r="BL170" s="14" t="s">
        <v>160</v>
      </c>
      <c r="BM170" s="146" t="s">
        <v>702</v>
      </c>
    </row>
    <row r="171" spans="1:65" s="2" customFormat="1" ht="14.5" customHeight="1">
      <c r="A171" s="29"/>
      <c r="B171" s="134"/>
      <c r="C171" s="149" t="s">
        <v>226</v>
      </c>
      <c r="D171" s="149" t="s">
        <v>239</v>
      </c>
      <c r="E171" s="150" t="s">
        <v>1129</v>
      </c>
      <c r="F171" s="151" t="s">
        <v>1130</v>
      </c>
      <c r="G171" s="152" t="s">
        <v>205</v>
      </c>
      <c r="H171" s="153">
        <v>4</v>
      </c>
      <c r="I171" s="154"/>
      <c r="J171" s="153">
        <f t="shared" si="30"/>
        <v>0</v>
      </c>
      <c r="K171" s="155"/>
      <c r="L171" s="156"/>
      <c r="M171" s="157" t="s">
        <v>1</v>
      </c>
      <c r="N171" s="158" t="s">
        <v>41</v>
      </c>
      <c r="O171" s="55"/>
      <c r="P171" s="144">
        <f t="shared" si="31"/>
        <v>0</v>
      </c>
      <c r="Q171" s="144">
        <v>0</v>
      </c>
      <c r="R171" s="144">
        <f t="shared" si="32"/>
        <v>0</v>
      </c>
      <c r="S171" s="144">
        <v>0</v>
      </c>
      <c r="T171" s="144">
        <f t="shared" si="33"/>
        <v>0</v>
      </c>
      <c r="U171" s="145" t="s">
        <v>1</v>
      </c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6" t="s">
        <v>242</v>
      </c>
      <c r="AT171" s="146" t="s">
        <v>239</v>
      </c>
      <c r="AU171" s="146" t="s">
        <v>83</v>
      </c>
      <c r="AY171" s="14" t="s">
        <v>155</v>
      </c>
      <c r="BE171" s="147">
        <f t="shared" si="34"/>
        <v>0</v>
      </c>
      <c r="BF171" s="147">
        <f t="shared" si="35"/>
        <v>0</v>
      </c>
      <c r="BG171" s="147">
        <f t="shared" si="36"/>
        <v>0</v>
      </c>
      <c r="BH171" s="147">
        <f t="shared" si="37"/>
        <v>0</v>
      </c>
      <c r="BI171" s="147">
        <f t="shared" si="38"/>
        <v>0</v>
      </c>
      <c r="BJ171" s="14" t="s">
        <v>161</v>
      </c>
      <c r="BK171" s="148">
        <f t="shared" si="39"/>
        <v>0</v>
      </c>
      <c r="BL171" s="14" t="s">
        <v>160</v>
      </c>
      <c r="BM171" s="146" t="s">
        <v>782</v>
      </c>
    </row>
    <row r="172" spans="1:65" s="2" customFormat="1" ht="14.5" customHeight="1">
      <c r="A172" s="29"/>
      <c r="B172" s="134"/>
      <c r="C172" s="149" t="s">
        <v>229</v>
      </c>
      <c r="D172" s="149" t="s">
        <v>239</v>
      </c>
      <c r="E172" s="150" t="s">
        <v>1131</v>
      </c>
      <c r="F172" s="151" t="s">
        <v>1132</v>
      </c>
      <c r="G172" s="152" t="s">
        <v>205</v>
      </c>
      <c r="H172" s="153">
        <v>4</v>
      </c>
      <c r="I172" s="154"/>
      <c r="J172" s="153">
        <f t="shared" si="30"/>
        <v>0</v>
      </c>
      <c r="K172" s="155"/>
      <c r="L172" s="156"/>
      <c r="M172" s="157" t="s">
        <v>1</v>
      </c>
      <c r="N172" s="158" t="s">
        <v>41</v>
      </c>
      <c r="O172" s="55"/>
      <c r="P172" s="144">
        <f t="shared" si="31"/>
        <v>0</v>
      </c>
      <c r="Q172" s="144">
        <v>0</v>
      </c>
      <c r="R172" s="144">
        <f t="shared" si="32"/>
        <v>0</v>
      </c>
      <c r="S172" s="144">
        <v>0</v>
      </c>
      <c r="T172" s="144">
        <f t="shared" si="33"/>
        <v>0</v>
      </c>
      <c r="U172" s="145" t="s">
        <v>1</v>
      </c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6" t="s">
        <v>242</v>
      </c>
      <c r="AT172" s="146" t="s">
        <v>239</v>
      </c>
      <c r="AU172" s="146" t="s">
        <v>83</v>
      </c>
      <c r="AY172" s="14" t="s">
        <v>155</v>
      </c>
      <c r="BE172" s="147">
        <f t="shared" si="34"/>
        <v>0</v>
      </c>
      <c r="BF172" s="147">
        <f t="shared" si="35"/>
        <v>0</v>
      </c>
      <c r="BG172" s="147">
        <f t="shared" si="36"/>
        <v>0</v>
      </c>
      <c r="BH172" s="147">
        <f t="shared" si="37"/>
        <v>0</v>
      </c>
      <c r="BI172" s="147">
        <f t="shared" si="38"/>
        <v>0</v>
      </c>
      <c r="BJ172" s="14" t="s">
        <v>161</v>
      </c>
      <c r="BK172" s="148">
        <f t="shared" si="39"/>
        <v>0</v>
      </c>
      <c r="BL172" s="14" t="s">
        <v>160</v>
      </c>
      <c r="BM172" s="146" t="s">
        <v>705</v>
      </c>
    </row>
    <row r="173" spans="1:65" s="2" customFormat="1" ht="14.5" customHeight="1">
      <c r="A173" s="29"/>
      <c r="B173" s="134"/>
      <c r="C173" s="135" t="s">
        <v>777</v>
      </c>
      <c r="D173" s="135" t="s">
        <v>156</v>
      </c>
      <c r="E173" s="136" t="s">
        <v>1133</v>
      </c>
      <c r="F173" s="137" t="s">
        <v>1134</v>
      </c>
      <c r="G173" s="138" t="s">
        <v>958</v>
      </c>
      <c r="H173" s="139">
        <v>4</v>
      </c>
      <c r="I173" s="140"/>
      <c r="J173" s="139">
        <f t="shared" si="30"/>
        <v>0</v>
      </c>
      <c r="K173" s="141"/>
      <c r="L173" s="30"/>
      <c r="M173" s="142" t="s">
        <v>1</v>
      </c>
      <c r="N173" s="143" t="s">
        <v>41</v>
      </c>
      <c r="O173" s="55"/>
      <c r="P173" s="144">
        <f t="shared" si="31"/>
        <v>0</v>
      </c>
      <c r="Q173" s="144">
        <v>0</v>
      </c>
      <c r="R173" s="144">
        <f t="shared" si="32"/>
        <v>0</v>
      </c>
      <c r="S173" s="144">
        <v>0</v>
      </c>
      <c r="T173" s="144">
        <f t="shared" si="33"/>
        <v>0</v>
      </c>
      <c r="U173" s="145" t="s">
        <v>1</v>
      </c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6" t="s">
        <v>160</v>
      </c>
      <c r="AT173" s="146" t="s">
        <v>156</v>
      </c>
      <c r="AU173" s="146" t="s">
        <v>83</v>
      </c>
      <c r="AY173" s="14" t="s">
        <v>155</v>
      </c>
      <c r="BE173" s="147">
        <f t="shared" si="34"/>
        <v>0</v>
      </c>
      <c r="BF173" s="147">
        <f t="shared" si="35"/>
        <v>0</v>
      </c>
      <c r="BG173" s="147">
        <f t="shared" si="36"/>
        <v>0</v>
      </c>
      <c r="BH173" s="147">
        <f t="shared" si="37"/>
        <v>0</v>
      </c>
      <c r="BI173" s="147">
        <f t="shared" si="38"/>
        <v>0</v>
      </c>
      <c r="BJ173" s="14" t="s">
        <v>161</v>
      </c>
      <c r="BK173" s="148">
        <f t="shared" si="39"/>
        <v>0</v>
      </c>
      <c r="BL173" s="14" t="s">
        <v>160</v>
      </c>
      <c r="BM173" s="146" t="s">
        <v>787</v>
      </c>
    </row>
    <row r="174" spans="1:65" s="2" customFormat="1" ht="14.5" customHeight="1">
      <c r="A174" s="29"/>
      <c r="B174" s="134"/>
      <c r="C174" s="149" t="s">
        <v>702</v>
      </c>
      <c r="D174" s="149" t="s">
        <v>239</v>
      </c>
      <c r="E174" s="150" t="s">
        <v>1135</v>
      </c>
      <c r="F174" s="151" t="s">
        <v>1136</v>
      </c>
      <c r="G174" s="152" t="s">
        <v>205</v>
      </c>
      <c r="H174" s="153">
        <v>4</v>
      </c>
      <c r="I174" s="154"/>
      <c r="J174" s="153">
        <f t="shared" si="30"/>
        <v>0</v>
      </c>
      <c r="K174" s="155"/>
      <c r="L174" s="156"/>
      <c r="M174" s="157" t="s">
        <v>1</v>
      </c>
      <c r="N174" s="158" t="s">
        <v>41</v>
      </c>
      <c r="O174" s="55"/>
      <c r="P174" s="144">
        <f t="shared" si="31"/>
        <v>0</v>
      </c>
      <c r="Q174" s="144">
        <v>0</v>
      </c>
      <c r="R174" s="144">
        <f t="shared" si="32"/>
        <v>0</v>
      </c>
      <c r="S174" s="144">
        <v>0</v>
      </c>
      <c r="T174" s="144">
        <f t="shared" si="33"/>
        <v>0</v>
      </c>
      <c r="U174" s="145" t="s">
        <v>1</v>
      </c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6" t="s">
        <v>242</v>
      </c>
      <c r="AT174" s="146" t="s">
        <v>239</v>
      </c>
      <c r="AU174" s="146" t="s">
        <v>83</v>
      </c>
      <c r="AY174" s="14" t="s">
        <v>155</v>
      </c>
      <c r="BE174" s="147">
        <f t="shared" si="34"/>
        <v>0</v>
      </c>
      <c r="BF174" s="147">
        <f t="shared" si="35"/>
        <v>0</v>
      </c>
      <c r="BG174" s="147">
        <f t="shared" si="36"/>
        <v>0</v>
      </c>
      <c r="BH174" s="147">
        <f t="shared" si="37"/>
        <v>0</v>
      </c>
      <c r="BI174" s="147">
        <f t="shared" si="38"/>
        <v>0</v>
      </c>
      <c r="BJ174" s="14" t="s">
        <v>161</v>
      </c>
      <c r="BK174" s="148">
        <f t="shared" si="39"/>
        <v>0</v>
      </c>
      <c r="BL174" s="14" t="s">
        <v>160</v>
      </c>
      <c r="BM174" s="146" t="s">
        <v>223</v>
      </c>
    </row>
    <row r="175" spans="1:65" s="2" customFormat="1" ht="24.25" customHeight="1">
      <c r="A175" s="29"/>
      <c r="B175" s="134"/>
      <c r="C175" s="135" t="s">
        <v>252</v>
      </c>
      <c r="D175" s="135" t="s">
        <v>156</v>
      </c>
      <c r="E175" s="136" t="s">
        <v>1137</v>
      </c>
      <c r="F175" s="137" t="s">
        <v>1138</v>
      </c>
      <c r="G175" s="138" t="s">
        <v>205</v>
      </c>
      <c r="H175" s="139">
        <v>4</v>
      </c>
      <c r="I175" s="140"/>
      <c r="J175" s="139">
        <f t="shared" si="30"/>
        <v>0</v>
      </c>
      <c r="K175" s="141"/>
      <c r="L175" s="30"/>
      <c r="M175" s="142" t="s">
        <v>1</v>
      </c>
      <c r="N175" s="143" t="s">
        <v>41</v>
      </c>
      <c r="O175" s="55"/>
      <c r="P175" s="144">
        <f t="shared" si="31"/>
        <v>0</v>
      </c>
      <c r="Q175" s="144">
        <v>0</v>
      </c>
      <c r="R175" s="144">
        <f t="shared" si="32"/>
        <v>0</v>
      </c>
      <c r="S175" s="144">
        <v>0</v>
      </c>
      <c r="T175" s="144">
        <f t="shared" si="33"/>
        <v>0</v>
      </c>
      <c r="U175" s="145" t="s">
        <v>1</v>
      </c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46" t="s">
        <v>160</v>
      </c>
      <c r="AT175" s="146" t="s">
        <v>156</v>
      </c>
      <c r="AU175" s="146" t="s">
        <v>83</v>
      </c>
      <c r="AY175" s="14" t="s">
        <v>155</v>
      </c>
      <c r="BE175" s="147">
        <f t="shared" si="34"/>
        <v>0</v>
      </c>
      <c r="BF175" s="147">
        <f t="shared" si="35"/>
        <v>0</v>
      </c>
      <c r="BG175" s="147">
        <f t="shared" si="36"/>
        <v>0</v>
      </c>
      <c r="BH175" s="147">
        <f t="shared" si="37"/>
        <v>0</v>
      </c>
      <c r="BI175" s="147">
        <f t="shared" si="38"/>
        <v>0</v>
      </c>
      <c r="BJ175" s="14" t="s">
        <v>161</v>
      </c>
      <c r="BK175" s="148">
        <f t="shared" si="39"/>
        <v>0</v>
      </c>
      <c r="BL175" s="14" t="s">
        <v>160</v>
      </c>
      <c r="BM175" s="146" t="s">
        <v>226</v>
      </c>
    </row>
    <row r="176" spans="1:65" s="2" customFormat="1" ht="24.25" customHeight="1">
      <c r="A176" s="29"/>
      <c r="B176" s="134"/>
      <c r="C176" s="149" t="s">
        <v>255</v>
      </c>
      <c r="D176" s="149" t="s">
        <v>239</v>
      </c>
      <c r="E176" s="150" t="s">
        <v>1139</v>
      </c>
      <c r="F176" s="151" t="s">
        <v>1140</v>
      </c>
      <c r="G176" s="152" t="s">
        <v>205</v>
      </c>
      <c r="H176" s="153">
        <v>4</v>
      </c>
      <c r="I176" s="154"/>
      <c r="J176" s="153">
        <f t="shared" si="30"/>
        <v>0</v>
      </c>
      <c r="K176" s="155"/>
      <c r="L176" s="156"/>
      <c r="M176" s="157" t="s">
        <v>1</v>
      </c>
      <c r="N176" s="158" t="s">
        <v>41</v>
      </c>
      <c r="O176" s="55"/>
      <c r="P176" s="144">
        <f t="shared" si="31"/>
        <v>0</v>
      </c>
      <c r="Q176" s="144">
        <v>0</v>
      </c>
      <c r="R176" s="144">
        <f t="shared" si="32"/>
        <v>0</v>
      </c>
      <c r="S176" s="144">
        <v>0</v>
      </c>
      <c r="T176" s="144">
        <f t="shared" si="33"/>
        <v>0</v>
      </c>
      <c r="U176" s="145" t="s">
        <v>1</v>
      </c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6" t="s">
        <v>242</v>
      </c>
      <c r="AT176" s="146" t="s">
        <v>239</v>
      </c>
      <c r="AU176" s="146" t="s">
        <v>83</v>
      </c>
      <c r="AY176" s="14" t="s">
        <v>155</v>
      </c>
      <c r="BE176" s="147">
        <f t="shared" si="34"/>
        <v>0</v>
      </c>
      <c r="BF176" s="147">
        <f t="shared" si="35"/>
        <v>0</v>
      </c>
      <c r="BG176" s="147">
        <f t="shared" si="36"/>
        <v>0</v>
      </c>
      <c r="BH176" s="147">
        <f t="shared" si="37"/>
        <v>0</v>
      </c>
      <c r="BI176" s="147">
        <f t="shared" si="38"/>
        <v>0</v>
      </c>
      <c r="BJ176" s="14" t="s">
        <v>161</v>
      </c>
      <c r="BK176" s="148">
        <f t="shared" si="39"/>
        <v>0</v>
      </c>
      <c r="BL176" s="14" t="s">
        <v>160</v>
      </c>
      <c r="BM176" s="146" t="s">
        <v>229</v>
      </c>
    </row>
    <row r="177" spans="1:65" s="2" customFormat="1" ht="24.25" customHeight="1">
      <c r="A177" s="29"/>
      <c r="B177" s="134"/>
      <c r="C177" s="135" t="s">
        <v>232</v>
      </c>
      <c r="D177" s="135" t="s">
        <v>156</v>
      </c>
      <c r="E177" s="136" t="s">
        <v>1141</v>
      </c>
      <c r="F177" s="137" t="s">
        <v>1142</v>
      </c>
      <c r="G177" s="138" t="s">
        <v>205</v>
      </c>
      <c r="H177" s="139">
        <v>4</v>
      </c>
      <c r="I177" s="140"/>
      <c r="J177" s="139">
        <f t="shared" si="30"/>
        <v>0</v>
      </c>
      <c r="K177" s="141"/>
      <c r="L177" s="30"/>
      <c r="M177" s="142" t="s">
        <v>1</v>
      </c>
      <c r="N177" s="143" t="s">
        <v>41</v>
      </c>
      <c r="O177" s="55"/>
      <c r="P177" s="144">
        <f t="shared" si="31"/>
        <v>0</v>
      </c>
      <c r="Q177" s="144">
        <v>0</v>
      </c>
      <c r="R177" s="144">
        <f t="shared" si="32"/>
        <v>0</v>
      </c>
      <c r="S177" s="144">
        <v>0</v>
      </c>
      <c r="T177" s="144">
        <f t="shared" si="33"/>
        <v>0</v>
      </c>
      <c r="U177" s="145" t="s">
        <v>1</v>
      </c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6" t="s">
        <v>160</v>
      </c>
      <c r="AT177" s="146" t="s">
        <v>156</v>
      </c>
      <c r="AU177" s="146" t="s">
        <v>83</v>
      </c>
      <c r="AY177" s="14" t="s">
        <v>155</v>
      </c>
      <c r="BE177" s="147">
        <f t="shared" si="34"/>
        <v>0</v>
      </c>
      <c r="BF177" s="147">
        <f t="shared" si="35"/>
        <v>0</v>
      </c>
      <c r="BG177" s="147">
        <f t="shared" si="36"/>
        <v>0</v>
      </c>
      <c r="BH177" s="147">
        <f t="shared" si="37"/>
        <v>0</v>
      </c>
      <c r="BI177" s="147">
        <f t="shared" si="38"/>
        <v>0</v>
      </c>
      <c r="BJ177" s="14" t="s">
        <v>161</v>
      </c>
      <c r="BK177" s="148">
        <f t="shared" si="39"/>
        <v>0</v>
      </c>
      <c r="BL177" s="14" t="s">
        <v>160</v>
      </c>
      <c r="BM177" s="146" t="s">
        <v>232</v>
      </c>
    </row>
    <row r="178" spans="1:65" s="2" customFormat="1" ht="14.5" customHeight="1">
      <c r="A178" s="29"/>
      <c r="B178" s="134"/>
      <c r="C178" s="149" t="s">
        <v>235</v>
      </c>
      <c r="D178" s="149" t="s">
        <v>239</v>
      </c>
      <c r="E178" s="150" t="s">
        <v>1143</v>
      </c>
      <c r="F178" s="151" t="s">
        <v>1144</v>
      </c>
      <c r="G178" s="152" t="s">
        <v>205</v>
      </c>
      <c r="H178" s="153">
        <v>4</v>
      </c>
      <c r="I178" s="154"/>
      <c r="J178" s="153">
        <f t="shared" si="30"/>
        <v>0</v>
      </c>
      <c r="K178" s="155"/>
      <c r="L178" s="156"/>
      <c r="M178" s="157" t="s">
        <v>1</v>
      </c>
      <c r="N178" s="158" t="s">
        <v>41</v>
      </c>
      <c r="O178" s="55"/>
      <c r="P178" s="144">
        <f t="shared" si="31"/>
        <v>0</v>
      </c>
      <c r="Q178" s="144">
        <v>0</v>
      </c>
      <c r="R178" s="144">
        <f t="shared" si="32"/>
        <v>0</v>
      </c>
      <c r="S178" s="144">
        <v>0</v>
      </c>
      <c r="T178" s="144">
        <f t="shared" si="33"/>
        <v>0</v>
      </c>
      <c r="U178" s="145" t="s">
        <v>1</v>
      </c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6" t="s">
        <v>242</v>
      </c>
      <c r="AT178" s="146" t="s">
        <v>239</v>
      </c>
      <c r="AU178" s="146" t="s">
        <v>83</v>
      </c>
      <c r="AY178" s="14" t="s">
        <v>155</v>
      </c>
      <c r="BE178" s="147">
        <f t="shared" si="34"/>
        <v>0</v>
      </c>
      <c r="BF178" s="147">
        <f t="shared" si="35"/>
        <v>0</v>
      </c>
      <c r="BG178" s="147">
        <f t="shared" si="36"/>
        <v>0</v>
      </c>
      <c r="BH178" s="147">
        <f t="shared" si="37"/>
        <v>0</v>
      </c>
      <c r="BI178" s="147">
        <f t="shared" si="38"/>
        <v>0</v>
      </c>
      <c r="BJ178" s="14" t="s">
        <v>161</v>
      </c>
      <c r="BK178" s="148">
        <f t="shared" si="39"/>
        <v>0</v>
      </c>
      <c r="BL178" s="14" t="s">
        <v>160</v>
      </c>
      <c r="BM178" s="146" t="s">
        <v>235</v>
      </c>
    </row>
    <row r="179" spans="1:65" s="2" customFormat="1" ht="24.25" customHeight="1">
      <c r="A179" s="29"/>
      <c r="B179" s="134"/>
      <c r="C179" s="135" t="s">
        <v>246</v>
      </c>
      <c r="D179" s="135" t="s">
        <v>156</v>
      </c>
      <c r="E179" s="136" t="s">
        <v>1145</v>
      </c>
      <c r="F179" s="137" t="s">
        <v>1146</v>
      </c>
      <c r="G179" s="138" t="s">
        <v>205</v>
      </c>
      <c r="H179" s="139">
        <v>4</v>
      </c>
      <c r="I179" s="140"/>
      <c r="J179" s="139">
        <f t="shared" si="30"/>
        <v>0</v>
      </c>
      <c r="K179" s="141"/>
      <c r="L179" s="30"/>
      <c r="M179" s="142" t="s">
        <v>1</v>
      </c>
      <c r="N179" s="143" t="s">
        <v>41</v>
      </c>
      <c r="O179" s="55"/>
      <c r="P179" s="144">
        <f t="shared" si="31"/>
        <v>0</v>
      </c>
      <c r="Q179" s="144">
        <v>0</v>
      </c>
      <c r="R179" s="144">
        <f t="shared" si="32"/>
        <v>0</v>
      </c>
      <c r="S179" s="144">
        <v>0</v>
      </c>
      <c r="T179" s="144">
        <f t="shared" si="33"/>
        <v>0</v>
      </c>
      <c r="U179" s="145" t="s">
        <v>1</v>
      </c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6" t="s">
        <v>160</v>
      </c>
      <c r="AT179" s="146" t="s">
        <v>156</v>
      </c>
      <c r="AU179" s="146" t="s">
        <v>83</v>
      </c>
      <c r="AY179" s="14" t="s">
        <v>155</v>
      </c>
      <c r="BE179" s="147">
        <f t="shared" si="34"/>
        <v>0</v>
      </c>
      <c r="BF179" s="147">
        <f t="shared" si="35"/>
        <v>0</v>
      </c>
      <c r="BG179" s="147">
        <f t="shared" si="36"/>
        <v>0</v>
      </c>
      <c r="BH179" s="147">
        <f t="shared" si="37"/>
        <v>0</v>
      </c>
      <c r="BI179" s="147">
        <f t="shared" si="38"/>
        <v>0</v>
      </c>
      <c r="BJ179" s="14" t="s">
        <v>161</v>
      </c>
      <c r="BK179" s="148">
        <f t="shared" si="39"/>
        <v>0</v>
      </c>
      <c r="BL179" s="14" t="s">
        <v>160</v>
      </c>
      <c r="BM179" s="146" t="s">
        <v>238</v>
      </c>
    </row>
    <row r="180" spans="1:65" s="2" customFormat="1" ht="14.5" customHeight="1">
      <c r="A180" s="29"/>
      <c r="B180" s="134"/>
      <c r="C180" s="149" t="s">
        <v>249</v>
      </c>
      <c r="D180" s="149" t="s">
        <v>239</v>
      </c>
      <c r="E180" s="150" t="s">
        <v>1147</v>
      </c>
      <c r="F180" s="151" t="s">
        <v>1148</v>
      </c>
      <c r="G180" s="152" t="s">
        <v>205</v>
      </c>
      <c r="H180" s="153">
        <v>4</v>
      </c>
      <c r="I180" s="154"/>
      <c r="J180" s="153">
        <f t="shared" si="30"/>
        <v>0</v>
      </c>
      <c r="K180" s="155"/>
      <c r="L180" s="156"/>
      <c r="M180" s="157" t="s">
        <v>1</v>
      </c>
      <c r="N180" s="158" t="s">
        <v>41</v>
      </c>
      <c r="O180" s="55"/>
      <c r="P180" s="144">
        <f t="shared" si="31"/>
        <v>0</v>
      </c>
      <c r="Q180" s="144">
        <v>0</v>
      </c>
      <c r="R180" s="144">
        <f t="shared" si="32"/>
        <v>0</v>
      </c>
      <c r="S180" s="144">
        <v>0</v>
      </c>
      <c r="T180" s="144">
        <f t="shared" si="33"/>
        <v>0</v>
      </c>
      <c r="U180" s="145" t="s">
        <v>1</v>
      </c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6" t="s">
        <v>242</v>
      </c>
      <c r="AT180" s="146" t="s">
        <v>239</v>
      </c>
      <c r="AU180" s="146" t="s">
        <v>83</v>
      </c>
      <c r="AY180" s="14" t="s">
        <v>155</v>
      </c>
      <c r="BE180" s="147">
        <f t="shared" si="34"/>
        <v>0</v>
      </c>
      <c r="BF180" s="147">
        <f t="shared" si="35"/>
        <v>0</v>
      </c>
      <c r="BG180" s="147">
        <f t="shared" si="36"/>
        <v>0</v>
      </c>
      <c r="BH180" s="147">
        <f t="shared" si="37"/>
        <v>0</v>
      </c>
      <c r="BI180" s="147">
        <f t="shared" si="38"/>
        <v>0</v>
      </c>
      <c r="BJ180" s="14" t="s">
        <v>161</v>
      </c>
      <c r="BK180" s="148">
        <f t="shared" si="39"/>
        <v>0</v>
      </c>
      <c r="BL180" s="14" t="s">
        <v>160</v>
      </c>
      <c r="BM180" s="146" t="s">
        <v>243</v>
      </c>
    </row>
    <row r="181" spans="1:65" s="2" customFormat="1" ht="24.25" customHeight="1">
      <c r="A181" s="29"/>
      <c r="B181" s="134"/>
      <c r="C181" s="135" t="s">
        <v>238</v>
      </c>
      <c r="D181" s="135" t="s">
        <v>156</v>
      </c>
      <c r="E181" s="136" t="s">
        <v>1149</v>
      </c>
      <c r="F181" s="137" t="s">
        <v>1150</v>
      </c>
      <c r="G181" s="138" t="s">
        <v>205</v>
      </c>
      <c r="H181" s="139">
        <v>4</v>
      </c>
      <c r="I181" s="140"/>
      <c r="J181" s="139">
        <f t="shared" si="30"/>
        <v>0</v>
      </c>
      <c r="K181" s="141"/>
      <c r="L181" s="30"/>
      <c r="M181" s="142" t="s">
        <v>1</v>
      </c>
      <c r="N181" s="143" t="s">
        <v>41</v>
      </c>
      <c r="O181" s="55"/>
      <c r="P181" s="144">
        <f t="shared" si="31"/>
        <v>0</v>
      </c>
      <c r="Q181" s="144">
        <v>0</v>
      </c>
      <c r="R181" s="144">
        <f t="shared" si="32"/>
        <v>0</v>
      </c>
      <c r="S181" s="144">
        <v>0</v>
      </c>
      <c r="T181" s="144">
        <f t="shared" si="33"/>
        <v>0</v>
      </c>
      <c r="U181" s="145" t="s">
        <v>1</v>
      </c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6" t="s">
        <v>160</v>
      </c>
      <c r="AT181" s="146" t="s">
        <v>156</v>
      </c>
      <c r="AU181" s="146" t="s">
        <v>83</v>
      </c>
      <c r="AY181" s="14" t="s">
        <v>155</v>
      </c>
      <c r="BE181" s="147">
        <f t="shared" si="34"/>
        <v>0</v>
      </c>
      <c r="BF181" s="147">
        <f t="shared" si="35"/>
        <v>0</v>
      </c>
      <c r="BG181" s="147">
        <f t="shared" si="36"/>
        <v>0</v>
      </c>
      <c r="BH181" s="147">
        <f t="shared" si="37"/>
        <v>0</v>
      </c>
      <c r="BI181" s="147">
        <f t="shared" si="38"/>
        <v>0</v>
      </c>
      <c r="BJ181" s="14" t="s">
        <v>161</v>
      </c>
      <c r="BK181" s="148">
        <f t="shared" si="39"/>
        <v>0</v>
      </c>
      <c r="BL181" s="14" t="s">
        <v>160</v>
      </c>
      <c r="BM181" s="146" t="s">
        <v>246</v>
      </c>
    </row>
    <row r="182" spans="1:65" s="2" customFormat="1" ht="24.25" customHeight="1">
      <c r="A182" s="29"/>
      <c r="B182" s="134"/>
      <c r="C182" s="149" t="s">
        <v>243</v>
      </c>
      <c r="D182" s="149" t="s">
        <v>239</v>
      </c>
      <c r="E182" s="150" t="s">
        <v>1151</v>
      </c>
      <c r="F182" s="151" t="s">
        <v>1152</v>
      </c>
      <c r="G182" s="152" t="s">
        <v>205</v>
      </c>
      <c r="H182" s="153">
        <v>4</v>
      </c>
      <c r="I182" s="154"/>
      <c r="J182" s="153">
        <f t="shared" si="30"/>
        <v>0</v>
      </c>
      <c r="K182" s="155"/>
      <c r="L182" s="156"/>
      <c r="M182" s="157" t="s">
        <v>1</v>
      </c>
      <c r="N182" s="158" t="s">
        <v>41</v>
      </c>
      <c r="O182" s="55"/>
      <c r="P182" s="144">
        <f t="shared" si="31"/>
        <v>0</v>
      </c>
      <c r="Q182" s="144">
        <v>0</v>
      </c>
      <c r="R182" s="144">
        <f t="shared" si="32"/>
        <v>0</v>
      </c>
      <c r="S182" s="144">
        <v>0</v>
      </c>
      <c r="T182" s="144">
        <f t="shared" si="33"/>
        <v>0</v>
      </c>
      <c r="U182" s="145" t="s">
        <v>1</v>
      </c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6" t="s">
        <v>242</v>
      </c>
      <c r="AT182" s="146" t="s">
        <v>239</v>
      </c>
      <c r="AU182" s="146" t="s">
        <v>83</v>
      </c>
      <c r="AY182" s="14" t="s">
        <v>155</v>
      </c>
      <c r="BE182" s="147">
        <f t="shared" si="34"/>
        <v>0</v>
      </c>
      <c r="BF182" s="147">
        <f t="shared" si="35"/>
        <v>0</v>
      </c>
      <c r="BG182" s="147">
        <f t="shared" si="36"/>
        <v>0</v>
      </c>
      <c r="BH182" s="147">
        <f t="shared" si="37"/>
        <v>0</v>
      </c>
      <c r="BI182" s="147">
        <f t="shared" si="38"/>
        <v>0</v>
      </c>
      <c r="BJ182" s="14" t="s">
        <v>161</v>
      </c>
      <c r="BK182" s="148">
        <f t="shared" si="39"/>
        <v>0</v>
      </c>
      <c r="BL182" s="14" t="s">
        <v>160</v>
      </c>
      <c r="BM182" s="146" t="s">
        <v>249</v>
      </c>
    </row>
    <row r="183" spans="1:65" s="2" customFormat="1" ht="24.25" customHeight="1">
      <c r="A183" s="29"/>
      <c r="B183" s="134"/>
      <c r="C183" s="135" t="s">
        <v>782</v>
      </c>
      <c r="D183" s="135" t="s">
        <v>156</v>
      </c>
      <c r="E183" s="136" t="s">
        <v>1153</v>
      </c>
      <c r="F183" s="137" t="s">
        <v>1154</v>
      </c>
      <c r="G183" s="138" t="s">
        <v>376</v>
      </c>
      <c r="H183" s="140"/>
      <c r="I183" s="140"/>
      <c r="J183" s="139">
        <f t="shared" si="30"/>
        <v>0</v>
      </c>
      <c r="K183" s="141"/>
      <c r="L183" s="30"/>
      <c r="M183" s="142" t="s">
        <v>1</v>
      </c>
      <c r="N183" s="143" t="s">
        <v>41</v>
      </c>
      <c r="O183" s="55"/>
      <c r="P183" s="144">
        <f t="shared" si="31"/>
        <v>0</v>
      </c>
      <c r="Q183" s="144">
        <v>0</v>
      </c>
      <c r="R183" s="144">
        <f t="shared" si="32"/>
        <v>0</v>
      </c>
      <c r="S183" s="144">
        <v>0</v>
      </c>
      <c r="T183" s="144">
        <f t="shared" si="33"/>
        <v>0</v>
      </c>
      <c r="U183" s="145" t="s">
        <v>1</v>
      </c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6" t="s">
        <v>160</v>
      </c>
      <c r="AT183" s="146" t="s">
        <v>156</v>
      </c>
      <c r="AU183" s="146" t="s">
        <v>83</v>
      </c>
      <c r="AY183" s="14" t="s">
        <v>155</v>
      </c>
      <c r="BE183" s="147">
        <f t="shared" si="34"/>
        <v>0</v>
      </c>
      <c r="BF183" s="147">
        <f t="shared" si="35"/>
        <v>0</v>
      </c>
      <c r="BG183" s="147">
        <f t="shared" si="36"/>
        <v>0</v>
      </c>
      <c r="BH183" s="147">
        <f t="shared" si="37"/>
        <v>0</v>
      </c>
      <c r="BI183" s="147">
        <f t="shared" si="38"/>
        <v>0</v>
      </c>
      <c r="BJ183" s="14" t="s">
        <v>161</v>
      </c>
      <c r="BK183" s="148">
        <f t="shared" si="39"/>
        <v>0</v>
      </c>
      <c r="BL183" s="14" t="s">
        <v>160</v>
      </c>
      <c r="BM183" s="146" t="s">
        <v>252</v>
      </c>
    </row>
    <row r="184" spans="1:65" s="2" customFormat="1" ht="24.25" customHeight="1">
      <c r="A184" s="29"/>
      <c r="B184" s="134"/>
      <c r="C184" s="135" t="s">
        <v>663</v>
      </c>
      <c r="D184" s="135" t="s">
        <v>156</v>
      </c>
      <c r="E184" s="136" t="s">
        <v>1055</v>
      </c>
      <c r="F184" s="137" t="s">
        <v>1056</v>
      </c>
      <c r="G184" s="138" t="s">
        <v>1057</v>
      </c>
      <c r="H184" s="139">
        <v>1</v>
      </c>
      <c r="I184" s="140"/>
      <c r="J184" s="139">
        <f t="shared" si="30"/>
        <v>0</v>
      </c>
      <c r="K184" s="141"/>
      <c r="L184" s="30"/>
      <c r="M184" s="142" t="s">
        <v>1</v>
      </c>
      <c r="N184" s="143" t="s">
        <v>41</v>
      </c>
      <c r="O184" s="55"/>
      <c r="P184" s="144">
        <f t="shared" si="31"/>
        <v>0</v>
      </c>
      <c r="Q184" s="144">
        <v>0</v>
      </c>
      <c r="R184" s="144">
        <f t="shared" si="32"/>
        <v>0</v>
      </c>
      <c r="S184" s="144">
        <v>0</v>
      </c>
      <c r="T184" s="144">
        <f t="shared" si="33"/>
        <v>0</v>
      </c>
      <c r="U184" s="145" t="s">
        <v>1</v>
      </c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6" t="s">
        <v>160</v>
      </c>
      <c r="AT184" s="146" t="s">
        <v>156</v>
      </c>
      <c r="AU184" s="146" t="s">
        <v>83</v>
      </c>
      <c r="AY184" s="14" t="s">
        <v>155</v>
      </c>
      <c r="BE184" s="147">
        <f t="shared" si="34"/>
        <v>0</v>
      </c>
      <c r="BF184" s="147">
        <f t="shared" si="35"/>
        <v>0</v>
      </c>
      <c r="BG184" s="147">
        <f t="shared" si="36"/>
        <v>0</v>
      </c>
      <c r="BH184" s="147">
        <f t="shared" si="37"/>
        <v>0</v>
      </c>
      <c r="BI184" s="147">
        <f t="shared" si="38"/>
        <v>0</v>
      </c>
      <c r="BJ184" s="14" t="s">
        <v>161</v>
      </c>
      <c r="BK184" s="148">
        <f t="shared" si="39"/>
        <v>0</v>
      </c>
      <c r="BL184" s="14" t="s">
        <v>160</v>
      </c>
      <c r="BM184" s="146" t="s">
        <v>258</v>
      </c>
    </row>
    <row r="185" spans="1:65" s="2" customFormat="1" ht="14.5" customHeight="1">
      <c r="A185" s="29"/>
      <c r="B185" s="134"/>
      <c r="C185" s="135" t="s">
        <v>183</v>
      </c>
      <c r="D185" s="135" t="s">
        <v>156</v>
      </c>
      <c r="E185" s="136" t="s">
        <v>896</v>
      </c>
      <c r="F185" s="137" t="s">
        <v>897</v>
      </c>
      <c r="G185" s="138" t="s">
        <v>1057</v>
      </c>
      <c r="H185" s="139">
        <v>1</v>
      </c>
      <c r="I185" s="140"/>
      <c r="J185" s="139">
        <f t="shared" si="30"/>
        <v>0</v>
      </c>
      <c r="K185" s="141"/>
      <c r="L185" s="30"/>
      <c r="M185" s="159" t="s">
        <v>1</v>
      </c>
      <c r="N185" s="160" t="s">
        <v>41</v>
      </c>
      <c r="O185" s="161"/>
      <c r="P185" s="162">
        <f t="shared" si="31"/>
        <v>0</v>
      </c>
      <c r="Q185" s="162">
        <v>0</v>
      </c>
      <c r="R185" s="162">
        <f t="shared" si="32"/>
        <v>0</v>
      </c>
      <c r="S185" s="162">
        <v>0</v>
      </c>
      <c r="T185" s="162">
        <f t="shared" si="33"/>
        <v>0</v>
      </c>
      <c r="U185" s="163" t="s">
        <v>1</v>
      </c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6" t="s">
        <v>160</v>
      </c>
      <c r="AT185" s="146" t="s">
        <v>156</v>
      </c>
      <c r="AU185" s="146" t="s">
        <v>83</v>
      </c>
      <c r="AY185" s="14" t="s">
        <v>155</v>
      </c>
      <c r="BE185" s="147">
        <f t="shared" si="34"/>
        <v>0</v>
      </c>
      <c r="BF185" s="147">
        <f t="shared" si="35"/>
        <v>0</v>
      </c>
      <c r="BG185" s="147">
        <f t="shared" si="36"/>
        <v>0</v>
      </c>
      <c r="BH185" s="147">
        <f t="shared" si="37"/>
        <v>0</v>
      </c>
      <c r="BI185" s="147">
        <f t="shared" si="38"/>
        <v>0</v>
      </c>
      <c r="BJ185" s="14" t="s">
        <v>161</v>
      </c>
      <c r="BK185" s="148">
        <f t="shared" si="39"/>
        <v>0</v>
      </c>
      <c r="BL185" s="14" t="s">
        <v>160</v>
      </c>
      <c r="BM185" s="146" t="s">
        <v>726</v>
      </c>
    </row>
    <row r="186" spans="1:65" s="2" customFormat="1" ht="7" customHeight="1">
      <c r="A186" s="29"/>
      <c r="B186" s="44"/>
      <c r="C186" s="45"/>
      <c r="D186" s="45"/>
      <c r="E186" s="45"/>
      <c r="F186" s="45"/>
      <c r="G186" s="45"/>
      <c r="H186" s="45"/>
      <c r="I186" s="45"/>
      <c r="J186" s="45"/>
      <c r="K186" s="45"/>
      <c r="L186" s="30"/>
      <c r="M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</row>
  </sheetData>
  <autoFilter ref="C119:K185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7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96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5" customHeight="1">
      <c r="B4" s="17"/>
      <c r="D4" s="18" t="s">
        <v>112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10" t="str">
        <f>'Rekapitulácia stavby'!K6</f>
        <v>Novostavba bytového domu</v>
      </c>
      <c r="F7" s="211"/>
      <c r="G7" s="211"/>
      <c r="H7" s="211"/>
      <c r="L7" s="17"/>
    </row>
    <row r="8" spans="1:46" s="2" customFormat="1" ht="12" customHeight="1">
      <c r="A8" s="29"/>
      <c r="B8" s="30"/>
      <c r="C8" s="29"/>
      <c r="D8" s="24" t="s">
        <v>113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1155</v>
      </c>
      <c r="F9" s="209"/>
      <c r="G9" s="209"/>
      <c r="H9" s="20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8. 4. 2021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19</v>
      </c>
      <c r="F15" s="29"/>
      <c r="G15" s="29"/>
      <c r="H15" s="29"/>
      <c r="I15" s="24" t="s">
        <v>24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2" t="str">
        <f>'Rekapitulácia stavby'!E14</f>
        <v>Vyplň údaj</v>
      </c>
      <c r="F18" s="199"/>
      <c r="G18" s="199"/>
      <c r="H18" s="199"/>
      <c r="I18" s="24" t="s">
        <v>24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">
        <v>28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33</v>
      </c>
      <c r="F24" s="29"/>
      <c r="G24" s="29"/>
      <c r="H24" s="29"/>
      <c r="I24" s="24" t="s">
        <v>24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03" t="s">
        <v>1</v>
      </c>
      <c r="F27" s="203"/>
      <c r="G27" s="203"/>
      <c r="H27" s="20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4" customHeight="1">
      <c r="A30" s="29"/>
      <c r="B30" s="30"/>
      <c r="C30" s="29"/>
      <c r="D30" s="94" t="s">
        <v>35</v>
      </c>
      <c r="E30" s="29"/>
      <c r="F30" s="29"/>
      <c r="G30" s="29"/>
      <c r="H30" s="29"/>
      <c r="I30" s="29"/>
      <c r="J30" s="68">
        <f>ROUND(J119,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39</v>
      </c>
      <c r="E33" s="24" t="s">
        <v>40</v>
      </c>
      <c r="F33" s="96">
        <f>ROUND((SUM(BE119:BE136)),  2)</f>
        <v>0</v>
      </c>
      <c r="G33" s="29"/>
      <c r="H33" s="29"/>
      <c r="I33" s="97">
        <v>0.2</v>
      </c>
      <c r="J33" s="96">
        <f>ROUND(((SUM(BE119:BE136))*I33),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41</v>
      </c>
      <c r="F34" s="96">
        <f>ROUND((SUM(BF119:BF136)),  2)</f>
        <v>0</v>
      </c>
      <c r="G34" s="29"/>
      <c r="H34" s="29"/>
      <c r="I34" s="97">
        <v>0.2</v>
      </c>
      <c r="J34" s="96">
        <f>ROUND(((SUM(BF119:BF136))*I34),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42</v>
      </c>
      <c r="F35" s="96">
        <f>ROUND((SUM(BG119:BG136)),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43</v>
      </c>
      <c r="F36" s="96">
        <f>ROUND((SUM(BH119:BH136)),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44</v>
      </c>
      <c r="F37" s="96">
        <f>ROUND((SUM(BI119:BI136)),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4" customHeight="1">
      <c r="A39" s="29"/>
      <c r="B39" s="30"/>
      <c r="C39" s="98"/>
      <c r="D39" s="99" t="s">
        <v>45</v>
      </c>
      <c r="E39" s="57"/>
      <c r="F39" s="57"/>
      <c r="G39" s="100" t="s">
        <v>46</v>
      </c>
      <c r="H39" s="101" t="s">
        <v>47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29"/>
      <c r="B61" s="30"/>
      <c r="C61" s="29"/>
      <c r="D61" s="42" t="s">
        <v>50</v>
      </c>
      <c r="E61" s="32"/>
      <c r="F61" s="104" t="s">
        <v>51</v>
      </c>
      <c r="G61" s="42" t="s">
        <v>50</v>
      </c>
      <c r="H61" s="32"/>
      <c r="I61" s="32"/>
      <c r="J61" s="105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29"/>
      <c r="B76" s="30"/>
      <c r="C76" s="29"/>
      <c r="D76" s="42" t="s">
        <v>50</v>
      </c>
      <c r="E76" s="32"/>
      <c r="F76" s="104" t="s">
        <v>51</v>
      </c>
      <c r="G76" s="42" t="s">
        <v>50</v>
      </c>
      <c r="H76" s="32"/>
      <c r="I76" s="32"/>
      <c r="J76" s="105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hidden="1" customHeight="1">
      <c r="A82" s="29"/>
      <c r="B82" s="30"/>
      <c r="C82" s="18" t="s">
        <v>115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0" t="str">
        <f>E7</f>
        <v>Novostavba bytového domu</v>
      </c>
      <c r="F85" s="211"/>
      <c r="G85" s="211"/>
      <c r="H85" s="21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113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93" t="str">
        <f>E9</f>
        <v>05 - OPZ - Plynofikácia</v>
      </c>
      <c r="F87" s="209"/>
      <c r="G87" s="209"/>
      <c r="H87" s="20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>Obec Malá Čierna</v>
      </c>
      <c r="G89" s="29"/>
      <c r="H89" s="29"/>
      <c r="I89" s="24" t="s">
        <v>20</v>
      </c>
      <c r="J89" s="52" t="str">
        <f>IF(J12="","",J12)</f>
        <v>8. 4. 2021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5" hidden="1" customHeight="1">
      <c r="A91" s="29"/>
      <c r="B91" s="30"/>
      <c r="C91" s="24" t="s">
        <v>22</v>
      </c>
      <c r="D91" s="29"/>
      <c r="E91" s="29"/>
      <c r="F91" s="22" t="str">
        <f>E15</f>
        <v>Obec Malá Čierna</v>
      </c>
      <c r="G91" s="29"/>
      <c r="H91" s="29"/>
      <c r="I91" s="24" t="s">
        <v>27</v>
      </c>
      <c r="J91" s="27" t="str">
        <f>E21</f>
        <v>Project89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hidden="1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Ing. Eduard Luščoň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4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6" t="s">
        <v>116</v>
      </c>
      <c r="D94" s="98"/>
      <c r="E94" s="98"/>
      <c r="F94" s="98"/>
      <c r="G94" s="98"/>
      <c r="H94" s="98"/>
      <c r="I94" s="98"/>
      <c r="J94" s="107" t="s">
        <v>117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4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8" t="s">
        <v>118</v>
      </c>
      <c r="D96" s="29"/>
      <c r="E96" s="29"/>
      <c r="F96" s="29"/>
      <c r="G96" s="29"/>
      <c r="H96" s="29"/>
      <c r="I96" s="29"/>
      <c r="J96" s="68">
        <f>J119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119</v>
      </c>
    </row>
    <row r="97" spans="1:31" s="9" customFormat="1" ht="25" hidden="1" customHeight="1">
      <c r="B97" s="109"/>
      <c r="D97" s="110" t="s">
        <v>900</v>
      </c>
      <c r="E97" s="111"/>
      <c r="F97" s="111"/>
      <c r="G97" s="111"/>
      <c r="H97" s="111"/>
      <c r="I97" s="111"/>
      <c r="J97" s="112">
        <f>J120</f>
        <v>0</v>
      </c>
      <c r="L97" s="109"/>
    </row>
    <row r="98" spans="1:31" s="9" customFormat="1" ht="25" hidden="1" customHeight="1">
      <c r="B98" s="109"/>
      <c r="D98" s="110" t="s">
        <v>900</v>
      </c>
      <c r="E98" s="111"/>
      <c r="F98" s="111"/>
      <c r="G98" s="111"/>
      <c r="H98" s="111"/>
      <c r="I98" s="111"/>
      <c r="J98" s="112">
        <f>J132</f>
        <v>0</v>
      </c>
      <c r="L98" s="109"/>
    </row>
    <row r="99" spans="1:31" s="9" customFormat="1" ht="25" hidden="1" customHeight="1">
      <c r="B99" s="109"/>
      <c r="D99" s="110" t="s">
        <v>900</v>
      </c>
      <c r="E99" s="111"/>
      <c r="F99" s="111"/>
      <c r="G99" s="111"/>
      <c r="H99" s="111"/>
      <c r="I99" s="111"/>
      <c r="J99" s="112">
        <f>J135</f>
        <v>0</v>
      </c>
      <c r="L99" s="109"/>
    </row>
    <row r="100" spans="1:31" s="2" customFormat="1" ht="21.75" hidden="1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7" hidden="1" customHeight="1">
      <c r="A101" s="29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hidden="1"/>
    <row r="103" spans="1:31" hidden="1"/>
    <row r="104" spans="1:31" hidden="1"/>
    <row r="105" spans="1:31" s="2" customFormat="1" ht="7" customHeight="1">
      <c r="A105" s="29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5" customHeight="1">
      <c r="A106" s="29"/>
      <c r="B106" s="30"/>
      <c r="C106" s="18" t="s">
        <v>141</v>
      </c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7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14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210" t="str">
        <f>E7</f>
        <v>Novostavba bytového domu</v>
      </c>
      <c r="F109" s="211"/>
      <c r="G109" s="211"/>
      <c r="H109" s="211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113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193" t="str">
        <f>E9</f>
        <v>05 - OPZ - Plynofikácia</v>
      </c>
      <c r="F111" s="209"/>
      <c r="G111" s="209"/>
      <c r="H111" s="20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7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18</v>
      </c>
      <c r="D113" s="29"/>
      <c r="E113" s="29"/>
      <c r="F113" s="22" t="str">
        <f>F12</f>
        <v>Obec Malá Čierna</v>
      </c>
      <c r="G113" s="29"/>
      <c r="H113" s="29"/>
      <c r="I113" s="24" t="s">
        <v>20</v>
      </c>
      <c r="J113" s="52" t="str">
        <f>IF(J12="","",J12)</f>
        <v>8. 4. 2021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7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5" customHeight="1">
      <c r="A115" s="29"/>
      <c r="B115" s="30"/>
      <c r="C115" s="24" t="s">
        <v>22</v>
      </c>
      <c r="D115" s="29"/>
      <c r="E115" s="29"/>
      <c r="F115" s="22" t="str">
        <f>E15</f>
        <v>Obec Malá Čierna</v>
      </c>
      <c r="G115" s="29"/>
      <c r="H115" s="29"/>
      <c r="I115" s="24" t="s">
        <v>27</v>
      </c>
      <c r="J115" s="27" t="str">
        <f>E21</f>
        <v>Project89 s.r.o.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5" customHeight="1">
      <c r="A116" s="29"/>
      <c r="B116" s="30"/>
      <c r="C116" s="24" t="s">
        <v>25</v>
      </c>
      <c r="D116" s="29"/>
      <c r="E116" s="29"/>
      <c r="F116" s="22" t="str">
        <f>IF(E18="","",E18)</f>
        <v>Vyplň údaj</v>
      </c>
      <c r="G116" s="29"/>
      <c r="H116" s="29"/>
      <c r="I116" s="24" t="s">
        <v>32</v>
      </c>
      <c r="J116" s="27" t="str">
        <f>E24</f>
        <v>Ing. Eduard Luščoň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4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0" customFormat="1" ht="29.25" customHeight="1">
      <c r="A118" s="113"/>
      <c r="B118" s="114"/>
      <c r="C118" s="115" t="s">
        <v>142</v>
      </c>
      <c r="D118" s="116" t="s">
        <v>60</v>
      </c>
      <c r="E118" s="116" t="s">
        <v>56</v>
      </c>
      <c r="F118" s="116" t="s">
        <v>57</v>
      </c>
      <c r="G118" s="116" t="s">
        <v>143</v>
      </c>
      <c r="H118" s="116" t="s">
        <v>144</v>
      </c>
      <c r="I118" s="116" t="s">
        <v>145</v>
      </c>
      <c r="J118" s="117" t="s">
        <v>117</v>
      </c>
      <c r="K118" s="118" t="s">
        <v>146</v>
      </c>
      <c r="L118" s="119"/>
      <c r="M118" s="59" t="s">
        <v>1</v>
      </c>
      <c r="N118" s="60" t="s">
        <v>39</v>
      </c>
      <c r="O118" s="60" t="s">
        <v>147</v>
      </c>
      <c r="P118" s="60" t="s">
        <v>148</v>
      </c>
      <c r="Q118" s="60" t="s">
        <v>149</v>
      </c>
      <c r="R118" s="60" t="s">
        <v>150</v>
      </c>
      <c r="S118" s="60" t="s">
        <v>151</v>
      </c>
      <c r="T118" s="60" t="s">
        <v>152</v>
      </c>
      <c r="U118" s="61" t="s">
        <v>153</v>
      </c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</row>
    <row r="119" spans="1:65" s="2" customFormat="1" ht="22.95" customHeight="1">
      <c r="A119" s="29"/>
      <c r="B119" s="30"/>
      <c r="C119" s="66" t="s">
        <v>118</v>
      </c>
      <c r="D119" s="29"/>
      <c r="E119" s="29"/>
      <c r="F119" s="29"/>
      <c r="G119" s="29"/>
      <c r="H119" s="29"/>
      <c r="I119" s="29"/>
      <c r="J119" s="120">
        <f>BK119</f>
        <v>0</v>
      </c>
      <c r="K119" s="29"/>
      <c r="L119" s="30"/>
      <c r="M119" s="62"/>
      <c r="N119" s="53"/>
      <c r="O119" s="63"/>
      <c r="P119" s="121">
        <f>P120+P132+P135</f>
        <v>0</v>
      </c>
      <c r="Q119" s="63"/>
      <c r="R119" s="121">
        <f>R120+R132+R135</f>
        <v>0</v>
      </c>
      <c r="S119" s="63"/>
      <c r="T119" s="121">
        <f>T120+T132+T135</f>
        <v>0</v>
      </c>
      <c r="U119" s="64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74</v>
      </c>
      <c r="AU119" s="14" t="s">
        <v>119</v>
      </c>
      <c r="BK119" s="122">
        <f>BK120+BK132+BK135</f>
        <v>0</v>
      </c>
    </row>
    <row r="120" spans="1:65" s="11" customFormat="1" ht="25.95" customHeight="1">
      <c r="B120" s="123"/>
      <c r="D120" s="124" t="s">
        <v>74</v>
      </c>
      <c r="E120" s="125" t="s">
        <v>901</v>
      </c>
      <c r="F120" s="125" t="s">
        <v>1</v>
      </c>
      <c r="I120" s="126"/>
      <c r="J120" s="127">
        <f>BK120</f>
        <v>0</v>
      </c>
      <c r="L120" s="123"/>
      <c r="M120" s="128"/>
      <c r="N120" s="129"/>
      <c r="O120" s="129"/>
      <c r="P120" s="130">
        <f>SUM(P121:P131)</f>
        <v>0</v>
      </c>
      <c r="Q120" s="129"/>
      <c r="R120" s="130">
        <f>SUM(R121:R131)</f>
        <v>0</v>
      </c>
      <c r="S120" s="129"/>
      <c r="T120" s="130">
        <f>SUM(T121:T131)</f>
        <v>0</v>
      </c>
      <c r="U120" s="131"/>
      <c r="AR120" s="124" t="s">
        <v>83</v>
      </c>
      <c r="AT120" s="132" t="s">
        <v>74</v>
      </c>
      <c r="AU120" s="132" t="s">
        <v>75</v>
      </c>
      <c r="AY120" s="124" t="s">
        <v>155</v>
      </c>
      <c r="BK120" s="133">
        <f>SUM(BK121:BK131)</f>
        <v>0</v>
      </c>
    </row>
    <row r="121" spans="1:65" s="2" customFormat="1" ht="14.5" customHeight="1">
      <c r="A121" s="29"/>
      <c r="B121" s="134"/>
      <c r="C121" s="135" t="s">
        <v>303</v>
      </c>
      <c r="D121" s="135" t="s">
        <v>156</v>
      </c>
      <c r="E121" s="136" t="s">
        <v>1156</v>
      </c>
      <c r="F121" s="137" t="s">
        <v>1157</v>
      </c>
      <c r="G121" s="138" t="s">
        <v>317</v>
      </c>
      <c r="H121" s="139">
        <v>4.5</v>
      </c>
      <c r="I121" s="140"/>
      <c r="J121" s="139">
        <f t="shared" ref="J121:J131" si="0">ROUND(I121*H121,3)</f>
        <v>0</v>
      </c>
      <c r="K121" s="141"/>
      <c r="L121" s="30"/>
      <c r="M121" s="142" t="s">
        <v>1</v>
      </c>
      <c r="N121" s="143" t="s">
        <v>41</v>
      </c>
      <c r="O121" s="55"/>
      <c r="P121" s="144">
        <f t="shared" ref="P121:P131" si="1">O121*H121</f>
        <v>0</v>
      </c>
      <c r="Q121" s="144">
        <v>0</v>
      </c>
      <c r="R121" s="144">
        <f t="shared" ref="R121:R131" si="2">Q121*H121</f>
        <v>0</v>
      </c>
      <c r="S121" s="144">
        <v>0</v>
      </c>
      <c r="T121" s="144">
        <f t="shared" ref="T121:T131" si="3">S121*H121</f>
        <v>0</v>
      </c>
      <c r="U121" s="145" t="s">
        <v>1</v>
      </c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46" t="s">
        <v>160</v>
      </c>
      <c r="AT121" s="146" t="s">
        <v>156</v>
      </c>
      <c r="AU121" s="146" t="s">
        <v>83</v>
      </c>
      <c r="AY121" s="14" t="s">
        <v>155</v>
      </c>
      <c r="BE121" s="147">
        <f t="shared" ref="BE121:BE131" si="4">IF(N121="základná",J121,0)</f>
        <v>0</v>
      </c>
      <c r="BF121" s="147">
        <f t="shared" ref="BF121:BF131" si="5">IF(N121="znížená",J121,0)</f>
        <v>0</v>
      </c>
      <c r="BG121" s="147">
        <f t="shared" ref="BG121:BG131" si="6">IF(N121="zákl. prenesená",J121,0)</f>
        <v>0</v>
      </c>
      <c r="BH121" s="147">
        <f t="shared" ref="BH121:BH131" si="7">IF(N121="zníž. prenesená",J121,0)</f>
        <v>0</v>
      </c>
      <c r="BI121" s="147">
        <f t="shared" ref="BI121:BI131" si="8">IF(N121="nulová",J121,0)</f>
        <v>0</v>
      </c>
      <c r="BJ121" s="14" t="s">
        <v>161</v>
      </c>
      <c r="BK121" s="148">
        <f t="shared" ref="BK121:BK131" si="9">ROUND(I121*H121,3)</f>
        <v>0</v>
      </c>
      <c r="BL121" s="14" t="s">
        <v>160</v>
      </c>
      <c r="BM121" s="146" t="s">
        <v>83</v>
      </c>
    </row>
    <row r="122" spans="1:65" s="2" customFormat="1" ht="14.5" customHeight="1">
      <c r="A122" s="29"/>
      <c r="B122" s="134"/>
      <c r="C122" s="135" t="s">
        <v>161</v>
      </c>
      <c r="D122" s="135" t="s">
        <v>156</v>
      </c>
      <c r="E122" s="136" t="s">
        <v>1158</v>
      </c>
      <c r="F122" s="137" t="s">
        <v>1159</v>
      </c>
      <c r="G122" s="138" t="s">
        <v>317</v>
      </c>
      <c r="H122" s="139">
        <v>1</v>
      </c>
      <c r="I122" s="140"/>
      <c r="J122" s="139">
        <f t="shared" si="0"/>
        <v>0</v>
      </c>
      <c r="K122" s="141"/>
      <c r="L122" s="30"/>
      <c r="M122" s="142" t="s">
        <v>1</v>
      </c>
      <c r="N122" s="143" t="s">
        <v>41</v>
      </c>
      <c r="O122" s="55"/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4">
        <f t="shared" si="3"/>
        <v>0</v>
      </c>
      <c r="U122" s="145" t="s">
        <v>1</v>
      </c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46" t="s">
        <v>160</v>
      </c>
      <c r="AT122" s="146" t="s">
        <v>156</v>
      </c>
      <c r="AU122" s="146" t="s">
        <v>83</v>
      </c>
      <c r="AY122" s="14" t="s">
        <v>155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4" t="s">
        <v>161</v>
      </c>
      <c r="BK122" s="148">
        <f t="shared" si="9"/>
        <v>0</v>
      </c>
      <c r="BL122" s="14" t="s">
        <v>160</v>
      </c>
      <c r="BM122" s="146" t="s">
        <v>161</v>
      </c>
    </row>
    <row r="123" spans="1:65" s="2" customFormat="1" ht="24.25" customHeight="1">
      <c r="A123" s="29"/>
      <c r="B123" s="134"/>
      <c r="C123" s="149" t="s">
        <v>242</v>
      </c>
      <c r="D123" s="149" t="s">
        <v>239</v>
      </c>
      <c r="E123" s="150" t="s">
        <v>1160</v>
      </c>
      <c r="F123" s="151" t="s">
        <v>1161</v>
      </c>
      <c r="G123" s="152" t="s">
        <v>205</v>
      </c>
      <c r="H123" s="153">
        <v>1</v>
      </c>
      <c r="I123" s="154"/>
      <c r="J123" s="153">
        <f t="shared" si="0"/>
        <v>0</v>
      </c>
      <c r="K123" s="155"/>
      <c r="L123" s="156"/>
      <c r="M123" s="157" t="s">
        <v>1</v>
      </c>
      <c r="N123" s="158" t="s">
        <v>41</v>
      </c>
      <c r="O123" s="55"/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4">
        <f t="shared" si="3"/>
        <v>0</v>
      </c>
      <c r="U123" s="145" t="s">
        <v>1</v>
      </c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46" t="s">
        <v>242</v>
      </c>
      <c r="AT123" s="146" t="s">
        <v>239</v>
      </c>
      <c r="AU123" s="146" t="s">
        <v>83</v>
      </c>
      <c r="AY123" s="14" t="s">
        <v>155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4" t="s">
        <v>161</v>
      </c>
      <c r="BK123" s="148">
        <f t="shared" si="9"/>
        <v>0</v>
      </c>
      <c r="BL123" s="14" t="s">
        <v>160</v>
      </c>
      <c r="BM123" s="146" t="s">
        <v>164</v>
      </c>
    </row>
    <row r="124" spans="1:65" s="2" customFormat="1" ht="14.5" customHeight="1">
      <c r="A124" s="29"/>
      <c r="B124" s="134"/>
      <c r="C124" s="135" t="s">
        <v>83</v>
      </c>
      <c r="D124" s="135" t="s">
        <v>156</v>
      </c>
      <c r="E124" s="136" t="s">
        <v>1162</v>
      </c>
      <c r="F124" s="137" t="s">
        <v>1163</v>
      </c>
      <c r="G124" s="138" t="s">
        <v>317</v>
      </c>
      <c r="H124" s="139">
        <v>15</v>
      </c>
      <c r="I124" s="140"/>
      <c r="J124" s="139">
        <f t="shared" si="0"/>
        <v>0</v>
      </c>
      <c r="K124" s="141"/>
      <c r="L124" s="30"/>
      <c r="M124" s="142" t="s">
        <v>1</v>
      </c>
      <c r="N124" s="143" t="s">
        <v>41</v>
      </c>
      <c r="O124" s="55"/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4">
        <f t="shared" si="3"/>
        <v>0</v>
      </c>
      <c r="U124" s="145" t="s">
        <v>1</v>
      </c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6" t="s">
        <v>160</v>
      </c>
      <c r="AT124" s="146" t="s">
        <v>156</v>
      </c>
      <c r="AU124" s="146" t="s">
        <v>83</v>
      </c>
      <c r="AY124" s="14" t="s">
        <v>155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4" t="s">
        <v>161</v>
      </c>
      <c r="BK124" s="148">
        <f t="shared" si="9"/>
        <v>0</v>
      </c>
      <c r="BL124" s="14" t="s">
        <v>160</v>
      </c>
      <c r="BM124" s="146" t="s">
        <v>160</v>
      </c>
    </row>
    <row r="125" spans="1:65" s="2" customFormat="1" ht="24.25" customHeight="1">
      <c r="A125" s="29"/>
      <c r="B125" s="134"/>
      <c r="C125" s="135" t="s">
        <v>164</v>
      </c>
      <c r="D125" s="135" t="s">
        <v>156</v>
      </c>
      <c r="E125" s="136" t="s">
        <v>1164</v>
      </c>
      <c r="F125" s="137" t="s">
        <v>1165</v>
      </c>
      <c r="G125" s="138" t="s">
        <v>317</v>
      </c>
      <c r="H125" s="139">
        <v>2.5</v>
      </c>
      <c r="I125" s="140"/>
      <c r="J125" s="139">
        <f t="shared" si="0"/>
        <v>0</v>
      </c>
      <c r="K125" s="141"/>
      <c r="L125" s="30"/>
      <c r="M125" s="142" t="s">
        <v>1</v>
      </c>
      <c r="N125" s="143" t="s">
        <v>41</v>
      </c>
      <c r="O125" s="55"/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4">
        <f t="shared" si="3"/>
        <v>0</v>
      </c>
      <c r="U125" s="145" t="s">
        <v>1</v>
      </c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6" t="s">
        <v>160</v>
      </c>
      <c r="AT125" s="146" t="s">
        <v>156</v>
      </c>
      <c r="AU125" s="146" t="s">
        <v>83</v>
      </c>
      <c r="AY125" s="14" t="s">
        <v>155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4" t="s">
        <v>161</v>
      </c>
      <c r="BK125" s="148">
        <f t="shared" si="9"/>
        <v>0</v>
      </c>
      <c r="BL125" s="14" t="s">
        <v>160</v>
      </c>
      <c r="BM125" s="146" t="s">
        <v>634</v>
      </c>
    </row>
    <row r="126" spans="1:65" s="2" customFormat="1" ht="24.25" customHeight="1">
      <c r="A126" s="29"/>
      <c r="B126" s="134"/>
      <c r="C126" s="135" t="s">
        <v>160</v>
      </c>
      <c r="D126" s="135" t="s">
        <v>156</v>
      </c>
      <c r="E126" s="136" t="s">
        <v>1166</v>
      </c>
      <c r="F126" s="137" t="s">
        <v>1167</v>
      </c>
      <c r="G126" s="138" t="s">
        <v>205</v>
      </c>
      <c r="H126" s="139">
        <v>1</v>
      </c>
      <c r="I126" s="140"/>
      <c r="J126" s="139">
        <f t="shared" si="0"/>
        <v>0</v>
      </c>
      <c r="K126" s="141"/>
      <c r="L126" s="30"/>
      <c r="M126" s="142" t="s">
        <v>1</v>
      </c>
      <c r="N126" s="143" t="s">
        <v>41</v>
      </c>
      <c r="O126" s="55"/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4">
        <f t="shared" si="3"/>
        <v>0</v>
      </c>
      <c r="U126" s="145" t="s">
        <v>1</v>
      </c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6" t="s">
        <v>160</v>
      </c>
      <c r="AT126" s="146" t="s">
        <v>156</v>
      </c>
      <c r="AU126" s="146" t="s">
        <v>83</v>
      </c>
      <c r="AY126" s="14" t="s">
        <v>155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4" t="s">
        <v>161</v>
      </c>
      <c r="BK126" s="148">
        <f t="shared" si="9"/>
        <v>0</v>
      </c>
      <c r="BL126" s="14" t="s">
        <v>160</v>
      </c>
      <c r="BM126" s="146" t="s">
        <v>261</v>
      </c>
    </row>
    <row r="127" spans="1:65" s="2" customFormat="1" ht="24.25" customHeight="1">
      <c r="A127" s="29"/>
      <c r="B127" s="134"/>
      <c r="C127" s="135" t="s">
        <v>261</v>
      </c>
      <c r="D127" s="135" t="s">
        <v>156</v>
      </c>
      <c r="E127" s="136" t="s">
        <v>1168</v>
      </c>
      <c r="F127" s="137" t="s">
        <v>1169</v>
      </c>
      <c r="G127" s="138" t="s">
        <v>205</v>
      </c>
      <c r="H127" s="139">
        <v>1</v>
      </c>
      <c r="I127" s="140"/>
      <c r="J127" s="139">
        <f t="shared" si="0"/>
        <v>0</v>
      </c>
      <c r="K127" s="141"/>
      <c r="L127" s="30"/>
      <c r="M127" s="142" t="s">
        <v>1</v>
      </c>
      <c r="N127" s="143" t="s">
        <v>41</v>
      </c>
      <c r="O127" s="55"/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4">
        <f t="shared" si="3"/>
        <v>0</v>
      </c>
      <c r="U127" s="145" t="s">
        <v>1</v>
      </c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6" t="s">
        <v>160</v>
      </c>
      <c r="AT127" s="146" t="s">
        <v>156</v>
      </c>
      <c r="AU127" s="146" t="s">
        <v>83</v>
      </c>
      <c r="AY127" s="14" t="s">
        <v>155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4" t="s">
        <v>161</v>
      </c>
      <c r="BK127" s="148">
        <f t="shared" si="9"/>
        <v>0</v>
      </c>
      <c r="BL127" s="14" t="s">
        <v>160</v>
      </c>
      <c r="BM127" s="146" t="s">
        <v>644</v>
      </c>
    </row>
    <row r="128" spans="1:65" s="2" customFormat="1" ht="14.5" customHeight="1">
      <c r="A128" s="29"/>
      <c r="B128" s="134"/>
      <c r="C128" s="149" t="s">
        <v>644</v>
      </c>
      <c r="D128" s="149" t="s">
        <v>239</v>
      </c>
      <c r="E128" s="150" t="s">
        <v>1170</v>
      </c>
      <c r="F128" s="151" t="s">
        <v>1171</v>
      </c>
      <c r="G128" s="152" t="s">
        <v>205</v>
      </c>
      <c r="H128" s="153">
        <v>1</v>
      </c>
      <c r="I128" s="154"/>
      <c r="J128" s="153">
        <f t="shared" si="0"/>
        <v>0</v>
      </c>
      <c r="K128" s="155"/>
      <c r="L128" s="156"/>
      <c r="M128" s="157" t="s">
        <v>1</v>
      </c>
      <c r="N128" s="158" t="s">
        <v>41</v>
      </c>
      <c r="O128" s="55"/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4">
        <f t="shared" si="3"/>
        <v>0</v>
      </c>
      <c r="U128" s="145" t="s">
        <v>1</v>
      </c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6" t="s">
        <v>242</v>
      </c>
      <c r="AT128" s="146" t="s">
        <v>239</v>
      </c>
      <c r="AU128" s="146" t="s">
        <v>83</v>
      </c>
      <c r="AY128" s="14" t="s">
        <v>155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4" t="s">
        <v>161</v>
      </c>
      <c r="BK128" s="148">
        <f t="shared" si="9"/>
        <v>0</v>
      </c>
      <c r="BL128" s="14" t="s">
        <v>160</v>
      </c>
      <c r="BM128" s="146" t="s">
        <v>242</v>
      </c>
    </row>
    <row r="129" spans="1:65" s="2" customFormat="1" ht="14.5" customHeight="1">
      <c r="A129" s="29"/>
      <c r="B129" s="134"/>
      <c r="C129" s="135" t="s">
        <v>650</v>
      </c>
      <c r="D129" s="135" t="s">
        <v>156</v>
      </c>
      <c r="E129" s="136" t="s">
        <v>1172</v>
      </c>
      <c r="F129" s="137" t="s">
        <v>1173</v>
      </c>
      <c r="G129" s="138" t="s">
        <v>205</v>
      </c>
      <c r="H129" s="139">
        <v>2</v>
      </c>
      <c r="I129" s="140"/>
      <c r="J129" s="139">
        <f t="shared" si="0"/>
        <v>0</v>
      </c>
      <c r="K129" s="141"/>
      <c r="L129" s="30"/>
      <c r="M129" s="142" t="s">
        <v>1</v>
      </c>
      <c r="N129" s="143" t="s">
        <v>41</v>
      </c>
      <c r="O129" s="55"/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4">
        <f t="shared" si="3"/>
        <v>0</v>
      </c>
      <c r="U129" s="145" t="s">
        <v>1</v>
      </c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6" t="s">
        <v>160</v>
      </c>
      <c r="AT129" s="146" t="s">
        <v>156</v>
      </c>
      <c r="AU129" s="146" t="s">
        <v>83</v>
      </c>
      <c r="AY129" s="14" t="s">
        <v>155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4" t="s">
        <v>161</v>
      </c>
      <c r="BK129" s="148">
        <f t="shared" si="9"/>
        <v>0</v>
      </c>
      <c r="BL129" s="14" t="s">
        <v>160</v>
      </c>
      <c r="BM129" s="146" t="s">
        <v>303</v>
      </c>
    </row>
    <row r="130" spans="1:65" s="2" customFormat="1" ht="14.5" customHeight="1">
      <c r="A130" s="29"/>
      <c r="B130" s="134"/>
      <c r="C130" s="149" t="s">
        <v>180</v>
      </c>
      <c r="D130" s="149" t="s">
        <v>239</v>
      </c>
      <c r="E130" s="150" t="s">
        <v>1174</v>
      </c>
      <c r="F130" s="151" t="s">
        <v>1175</v>
      </c>
      <c r="G130" s="152" t="s">
        <v>205</v>
      </c>
      <c r="H130" s="153">
        <v>2</v>
      </c>
      <c r="I130" s="154"/>
      <c r="J130" s="153">
        <f t="shared" si="0"/>
        <v>0</v>
      </c>
      <c r="K130" s="155"/>
      <c r="L130" s="156"/>
      <c r="M130" s="157" t="s">
        <v>1</v>
      </c>
      <c r="N130" s="158" t="s">
        <v>41</v>
      </c>
      <c r="O130" s="55"/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4">
        <f t="shared" si="3"/>
        <v>0</v>
      </c>
      <c r="U130" s="145" t="s">
        <v>1</v>
      </c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6" t="s">
        <v>242</v>
      </c>
      <c r="AT130" s="146" t="s">
        <v>239</v>
      </c>
      <c r="AU130" s="146" t="s">
        <v>83</v>
      </c>
      <c r="AY130" s="14" t="s">
        <v>155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4" t="s">
        <v>161</v>
      </c>
      <c r="BK130" s="148">
        <f t="shared" si="9"/>
        <v>0</v>
      </c>
      <c r="BL130" s="14" t="s">
        <v>160</v>
      </c>
      <c r="BM130" s="146" t="s">
        <v>109</v>
      </c>
    </row>
    <row r="131" spans="1:65" s="2" customFormat="1" ht="24.25" customHeight="1">
      <c r="A131" s="29"/>
      <c r="B131" s="134"/>
      <c r="C131" s="135" t="s">
        <v>634</v>
      </c>
      <c r="D131" s="135" t="s">
        <v>156</v>
      </c>
      <c r="E131" s="136" t="s">
        <v>1176</v>
      </c>
      <c r="F131" s="137" t="s">
        <v>1177</v>
      </c>
      <c r="G131" s="138" t="s">
        <v>376</v>
      </c>
      <c r="H131" s="140"/>
      <c r="I131" s="140"/>
      <c r="J131" s="139">
        <f t="shared" si="0"/>
        <v>0</v>
      </c>
      <c r="K131" s="141"/>
      <c r="L131" s="30"/>
      <c r="M131" s="142" t="s">
        <v>1</v>
      </c>
      <c r="N131" s="143" t="s">
        <v>41</v>
      </c>
      <c r="O131" s="55"/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4">
        <f t="shared" si="3"/>
        <v>0</v>
      </c>
      <c r="U131" s="145" t="s">
        <v>1</v>
      </c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6" t="s">
        <v>160</v>
      </c>
      <c r="AT131" s="146" t="s">
        <v>156</v>
      </c>
      <c r="AU131" s="146" t="s">
        <v>83</v>
      </c>
      <c r="AY131" s="14" t="s">
        <v>155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4" t="s">
        <v>161</v>
      </c>
      <c r="BK131" s="148">
        <f t="shared" si="9"/>
        <v>0</v>
      </c>
      <c r="BL131" s="14" t="s">
        <v>160</v>
      </c>
      <c r="BM131" s="146" t="s">
        <v>170</v>
      </c>
    </row>
    <row r="132" spans="1:65" s="11" customFormat="1" ht="25.95" customHeight="1">
      <c r="B132" s="123"/>
      <c r="D132" s="124" t="s">
        <v>74</v>
      </c>
      <c r="E132" s="125" t="s">
        <v>901</v>
      </c>
      <c r="F132" s="125" t="s">
        <v>1</v>
      </c>
      <c r="I132" s="126"/>
      <c r="J132" s="127">
        <f>BK132</f>
        <v>0</v>
      </c>
      <c r="L132" s="123"/>
      <c r="M132" s="128"/>
      <c r="N132" s="129"/>
      <c r="O132" s="129"/>
      <c r="P132" s="130">
        <f>SUM(P133:P134)</f>
        <v>0</v>
      </c>
      <c r="Q132" s="129"/>
      <c r="R132" s="130">
        <f>SUM(R133:R134)</f>
        <v>0</v>
      </c>
      <c r="S132" s="129"/>
      <c r="T132" s="130">
        <f>SUM(T133:T134)</f>
        <v>0</v>
      </c>
      <c r="U132" s="131"/>
      <c r="AR132" s="124" t="s">
        <v>83</v>
      </c>
      <c r="AT132" s="132" t="s">
        <v>74</v>
      </c>
      <c r="AU132" s="132" t="s">
        <v>75</v>
      </c>
      <c r="AY132" s="124" t="s">
        <v>155</v>
      </c>
      <c r="BK132" s="133">
        <f>SUM(BK133:BK134)</f>
        <v>0</v>
      </c>
    </row>
    <row r="133" spans="1:65" s="2" customFormat="1" ht="24.25" customHeight="1">
      <c r="A133" s="29"/>
      <c r="B133" s="134"/>
      <c r="C133" s="135" t="s">
        <v>663</v>
      </c>
      <c r="D133" s="135" t="s">
        <v>156</v>
      </c>
      <c r="E133" s="136" t="s">
        <v>1178</v>
      </c>
      <c r="F133" s="137" t="s">
        <v>1179</v>
      </c>
      <c r="G133" s="138" t="s">
        <v>1057</v>
      </c>
      <c r="H133" s="139">
        <v>1</v>
      </c>
      <c r="I133" s="140"/>
      <c r="J133" s="139">
        <f>ROUND(I133*H133,3)</f>
        <v>0</v>
      </c>
      <c r="K133" s="141"/>
      <c r="L133" s="30"/>
      <c r="M133" s="142" t="s">
        <v>1</v>
      </c>
      <c r="N133" s="143" t="s">
        <v>41</v>
      </c>
      <c r="O133" s="55"/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4">
        <f>S133*H133</f>
        <v>0</v>
      </c>
      <c r="U133" s="145" t="s">
        <v>1</v>
      </c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6" t="s">
        <v>160</v>
      </c>
      <c r="AT133" s="146" t="s">
        <v>156</v>
      </c>
      <c r="AU133" s="146" t="s">
        <v>83</v>
      </c>
      <c r="AY133" s="14" t="s">
        <v>155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4" t="s">
        <v>161</v>
      </c>
      <c r="BK133" s="148">
        <f>ROUND(I133*H133,3)</f>
        <v>0</v>
      </c>
      <c r="BL133" s="14" t="s">
        <v>160</v>
      </c>
      <c r="BM133" s="146" t="s">
        <v>174</v>
      </c>
    </row>
    <row r="134" spans="1:65" s="2" customFormat="1" ht="24.25" customHeight="1">
      <c r="A134" s="29"/>
      <c r="B134" s="134"/>
      <c r="C134" s="135" t="s">
        <v>109</v>
      </c>
      <c r="D134" s="135" t="s">
        <v>156</v>
      </c>
      <c r="E134" s="136" t="s">
        <v>1055</v>
      </c>
      <c r="F134" s="137" t="s">
        <v>1056</v>
      </c>
      <c r="G134" s="138" t="s">
        <v>1057</v>
      </c>
      <c r="H134" s="139">
        <v>1</v>
      </c>
      <c r="I134" s="140"/>
      <c r="J134" s="139">
        <f>ROUND(I134*H134,3)</f>
        <v>0</v>
      </c>
      <c r="K134" s="141"/>
      <c r="L134" s="30"/>
      <c r="M134" s="142" t="s">
        <v>1</v>
      </c>
      <c r="N134" s="143" t="s">
        <v>41</v>
      </c>
      <c r="O134" s="55"/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4">
        <f>S134*H134</f>
        <v>0</v>
      </c>
      <c r="U134" s="145" t="s">
        <v>1</v>
      </c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6" t="s">
        <v>160</v>
      </c>
      <c r="AT134" s="146" t="s">
        <v>156</v>
      </c>
      <c r="AU134" s="146" t="s">
        <v>83</v>
      </c>
      <c r="AY134" s="14" t="s">
        <v>155</v>
      </c>
      <c r="BE134" s="147">
        <f>IF(N134="základná",J134,0)</f>
        <v>0</v>
      </c>
      <c r="BF134" s="147">
        <f>IF(N134="znížená",J134,0)</f>
        <v>0</v>
      </c>
      <c r="BG134" s="147">
        <f>IF(N134="zákl. prenesená",J134,0)</f>
        <v>0</v>
      </c>
      <c r="BH134" s="147">
        <f>IF(N134="zníž. prenesená",J134,0)</f>
        <v>0</v>
      </c>
      <c r="BI134" s="147">
        <f>IF(N134="nulová",J134,0)</f>
        <v>0</v>
      </c>
      <c r="BJ134" s="14" t="s">
        <v>161</v>
      </c>
      <c r="BK134" s="148">
        <f>ROUND(I134*H134,3)</f>
        <v>0</v>
      </c>
      <c r="BL134" s="14" t="s">
        <v>160</v>
      </c>
      <c r="BM134" s="146" t="s">
        <v>177</v>
      </c>
    </row>
    <row r="135" spans="1:65" s="11" customFormat="1" ht="25.95" customHeight="1">
      <c r="B135" s="123"/>
      <c r="D135" s="124" t="s">
        <v>74</v>
      </c>
      <c r="E135" s="125" t="s">
        <v>901</v>
      </c>
      <c r="F135" s="125" t="s">
        <v>1</v>
      </c>
      <c r="I135" s="126"/>
      <c r="J135" s="127">
        <f>BK135</f>
        <v>0</v>
      </c>
      <c r="L135" s="123"/>
      <c r="M135" s="128"/>
      <c r="N135" s="129"/>
      <c r="O135" s="129"/>
      <c r="P135" s="130">
        <f>P136</f>
        <v>0</v>
      </c>
      <c r="Q135" s="129"/>
      <c r="R135" s="130">
        <f>R136</f>
        <v>0</v>
      </c>
      <c r="S135" s="129"/>
      <c r="T135" s="130">
        <f>T136</f>
        <v>0</v>
      </c>
      <c r="U135" s="131"/>
      <c r="AR135" s="124" t="s">
        <v>83</v>
      </c>
      <c r="AT135" s="132" t="s">
        <v>74</v>
      </c>
      <c r="AU135" s="132" t="s">
        <v>75</v>
      </c>
      <c r="AY135" s="124" t="s">
        <v>155</v>
      </c>
      <c r="BK135" s="133">
        <f>BK136</f>
        <v>0</v>
      </c>
    </row>
    <row r="136" spans="1:65" s="2" customFormat="1" ht="24.25" customHeight="1">
      <c r="A136" s="29"/>
      <c r="B136" s="134"/>
      <c r="C136" s="135" t="s">
        <v>177</v>
      </c>
      <c r="D136" s="135" t="s">
        <v>156</v>
      </c>
      <c r="E136" s="136" t="s">
        <v>896</v>
      </c>
      <c r="F136" s="137" t="s">
        <v>1180</v>
      </c>
      <c r="G136" s="138" t="s">
        <v>1057</v>
      </c>
      <c r="H136" s="139">
        <v>1</v>
      </c>
      <c r="I136" s="140"/>
      <c r="J136" s="139">
        <f>ROUND(I136*H136,3)</f>
        <v>0</v>
      </c>
      <c r="K136" s="141"/>
      <c r="L136" s="30"/>
      <c r="M136" s="159" t="s">
        <v>1</v>
      </c>
      <c r="N136" s="160" t="s">
        <v>41</v>
      </c>
      <c r="O136" s="161"/>
      <c r="P136" s="162">
        <f>O136*H136</f>
        <v>0</v>
      </c>
      <c r="Q136" s="162">
        <v>0</v>
      </c>
      <c r="R136" s="162">
        <f>Q136*H136</f>
        <v>0</v>
      </c>
      <c r="S136" s="162">
        <v>0</v>
      </c>
      <c r="T136" s="162">
        <f>S136*H136</f>
        <v>0</v>
      </c>
      <c r="U136" s="163" t="s">
        <v>1</v>
      </c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6" t="s">
        <v>160</v>
      </c>
      <c r="AT136" s="146" t="s">
        <v>156</v>
      </c>
      <c r="AU136" s="146" t="s">
        <v>83</v>
      </c>
      <c r="AY136" s="14" t="s">
        <v>155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4" t="s">
        <v>161</v>
      </c>
      <c r="BK136" s="148">
        <f>ROUND(I136*H136,3)</f>
        <v>0</v>
      </c>
      <c r="BL136" s="14" t="s">
        <v>160</v>
      </c>
      <c r="BM136" s="146" t="s">
        <v>650</v>
      </c>
    </row>
    <row r="137" spans="1:65" s="2" customFormat="1" ht="7" customHeight="1">
      <c r="A137" s="29"/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0"/>
      <c r="M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</sheetData>
  <autoFilter ref="C118:K136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70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99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5" customHeight="1">
      <c r="B4" s="17"/>
      <c r="D4" s="18" t="s">
        <v>112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10" t="str">
        <f>'Rekapitulácia stavby'!K6</f>
        <v>Novostavba bytového domu</v>
      </c>
      <c r="F7" s="211"/>
      <c r="G7" s="211"/>
      <c r="H7" s="211"/>
      <c r="L7" s="17"/>
    </row>
    <row r="8" spans="1:46" s="2" customFormat="1" ht="12" customHeight="1">
      <c r="A8" s="29"/>
      <c r="B8" s="30"/>
      <c r="C8" s="29"/>
      <c r="D8" s="24" t="s">
        <v>113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1181</v>
      </c>
      <c r="F9" s="209"/>
      <c r="G9" s="209"/>
      <c r="H9" s="20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8. 4. 2021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19</v>
      </c>
      <c r="F15" s="29"/>
      <c r="G15" s="29"/>
      <c r="H15" s="29"/>
      <c r="I15" s="24" t="s">
        <v>24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2" t="str">
        <f>'Rekapitulácia stavby'!E14</f>
        <v>Vyplň údaj</v>
      </c>
      <c r="F18" s="199"/>
      <c r="G18" s="199"/>
      <c r="H18" s="199"/>
      <c r="I18" s="24" t="s">
        <v>24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">
        <v>28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33</v>
      </c>
      <c r="F24" s="29"/>
      <c r="G24" s="29"/>
      <c r="H24" s="29"/>
      <c r="I24" s="24" t="s">
        <v>24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03" t="s">
        <v>1</v>
      </c>
      <c r="F27" s="203"/>
      <c r="G27" s="203"/>
      <c r="H27" s="20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4" customHeight="1">
      <c r="A30" s="29"/>
      <c r="B30" s="30"/>
      <c r="C30" s="29"/>
      <c r="D30" s="94" t="s">
        <v>35</v>
      </c>
      <c r="E30" s="29"/>
      <c r="F30" s="29"/>
      <c r="G30" s="29"/>
      <c r="H30" s="29"/>
      <c r="I30" s="2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39</v>
      </c>
      <c r="E33" s="24" t="s">
        <v>40</v>
      </c>
      <c r="F33" s="96">
        <f>ROUND((SUM(BE123:BE169)),  2)</f>
        <v>0</v>
      </c>
      <c r="G33" s="29"/>
      <c r="H33" s="29"/>
      <c r="I33" s="97">
        <v>0.2</v>
      </c>
      <c r="J33" s="96">
        <f>ROUND(((SUM(BE123:BE169))*I33),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41</v>
      </c>
      <c r="F34" s="96">
        <f>ROUND((SUM(BF123:BF169)),  2)</f>
        <v>0</v>
      </c>
      <c r="G34" s="29"/>
      <c r="H34" s="29"/>
      <c r="I34" s="97">
        <v>0.2</v>
      </c>
      <c r="J34" s="96">
        <f>ROUND(((SUM(BF123:BF169))*I34),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42</v>
      </c>
      <c r="F35" s="96">
        <f>ROUND((SUM(BG123:BG169)),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43</v>
      </c>
      <c r="F36" s="96">
        <f>ROUND((SUM(BH123:BH169)),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44</v>
      </c>
      <c r="F37" s="96">
        <f>ROUND((SUM(BI123:BI169)),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4" customHeight="1">
      <c r="A39" s="29"/>
      <c r="B39" s="30"/>
      <c r="C39" s="98"/>
      <c r="D39" s="99" t="s">
        <v>45</v>
      </c>
      <c r="E39" s="57"/>
      <c r="F39" s="57"/>
      <c r="G39" s="100" t="s">
        <v>46</v>
      </c>
      <c r="H39" s="101" t="s">
        <v>47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29"/>
      <c r="B61" s="30"/>
      <c r="C61" s="29"/>
      <c r="D61" s="42" t="s">
        <v>50</v>
      </c>
      <c r="E61" s="32"/>
      <c r="F61" s="104" t="s">
        <v>51</v>
      </c>
      <c r="G61" s="42" t="s">
        <v>50</v>
      </c>
      <c r="H61" s="32"/>
      <c r="I61" s="32"/>
      <c r="J61" s="105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29"/>
      <c r="B76" s="30"/>
      <c r="C76" s="29"/>
      <c r="D76" s="42" t="s">
        <v>50</v>
      </c>
      <c r="E76" s="32"/>
      <c r="F76" s="104" t="s">
        <v>51</v>
      </c>
      <c r="G76" s="42" t="s">
        <v>50</v>
      </c>
      <c r="H76" s="32"/>
      <c r="I76" s="32"/>
      <c r="J76" s="105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hidden="1" customHeight="1">
      <c r="A82" s="29"/>
      <c r="B82" s="30"/>
      <c r="C82" s="18" t="s">
        <v>115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0" t="str">
        <f>E7</f>
        <v>Novostavba bytového domu</v>
      </c>
      <c r="F85" s="211"/>
      <c r="G85" s="211"/>
      <c r="H85" s="21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113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93" t="str">
        <f>E9</f>
        <v>06 - Spevnená plocha - parkovisko</v>
      </c>
      <c r="F87" s="209"/>
      <c r="G87" s="209"/>
      <c r="H87" s="20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>Obec Malá Čierna</v>
      </c>
      <c r="G89" s="29"/>
      <c r="H89" s="29"/>
      <c r="I89" s="24" t="s">
        <v>20</v>
      </c>
      <c r="J89" s="52" t="str">
        <f>IF(J12="","",J12)</f>
        <v>8. 4. 2021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5" hidden="1" customHeight="1">
      <c r="A91" s="29"/>
      <c r="B91" s="30"/>
      <c r="C91" s="24" t="s">
        <v>22</v>
      </c>
      <c r="D91" s="29"/>
      <c r="E91" s="29"/>
      <c r="F91" s="22" t="str">
        <f>E15</f>
        <v>Obec Malá Čierna</v>
      </c>
      <c r="G91" s="29"/>
      <c r="H91" s="29"/>
      <c r="I91" s="24" t="s">
        <v>27</v>
      </c>
      <c r="J91" s="27" t="str">
        <f>E21</f>
        <v>Project89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hidden="1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Ing. Eduard Luščoň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4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6" t="s">
        <v>116</v>
      </c>
      <c r="D94" s="98"/>
      <c r="E94" s="98"/>
      <c r="F94" s="98"/>
      <c r="G94" s="98"/>
      <c r="H94" s="98"/>
      <c r="I94" s="98"/>
      <c r="J94" s="107" t="s">
        <v>117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4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8" t="s">
        <v>118</v>
      </c>
      <c r="D96" s="29"/>
      <c r="E96" s="29"/>
      <c r="F96" s="29"/>
      <c r="G96" s="29"/>
      <c r="H96" s="29"/>
      <c r="I96" s="2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119</v>
      </c>
    </row>
    <row r="97" spans="1:31" s="9" customFormat="1" ht="25" hidden="1" customHeight="1">
      <c r="B97" s="109"/>
      <c r="D97" s="110" t="s">
        <v>618</v>
      </c>
      <c r="E97" s="111"/>
      <c r="F97" s="111"/>
      <c r="G97" s="111"/>
      <c r="H97" s="111"/>
      <c r="I97" s="111"/>
      <c r="J97" s="112">
        <f>J124</f>
        <v>0</v>
      </c>
      <c r="L97" s="109"/>
    </row>
    <row r="98" spans="1:31" s="12" customFormat="1" ht="19.95" hidden="1" customHeight="1">
      <c r="B98" s="164"/>
      <c r="D98" s="165" t="s">
        <v>1182</v>
      </c>
      <c r="E98" s="166"/>
      <c r="F98" s="166"/>
      <c r="G98" s="166"/>
      <c r="H98" s="166"/>
      <c r="I98" s="166"/>
      <c r="J98" s="167">
        <f>J125</f>
        <v>0</v>
      </c>
      <c r="L98" s="164"/>
    </row>
    <row r="99" spans="1:31" s="12" customFormat="1" ht="19.95" hidden="1" customHeight="1">
      <c r="B99" s="164"/>
      <c r="D99" s="165" t="s">
        <v>1183</v>
      </c>
      <c r="E99" s="166"/>
      <c r="F99" s="166"/>
      <c r="G99" s="166"/>
      <c r="H99" s="166"/>
      <c r="I99" s="166"/>
      <c r="J99" s="167">
        <f>J135</f>
        <v>0</v>
      </c>
      <c r="L99" s="164"/>
    </row>
    <row r="100" spans="1:31" s="12" customFormat="1" ht="19.95" hidden="1" customHeight="1">
      <c r="B100" s="164"/>
      <c r="D100" s="165" t="s">
        <v>1184</v>
      </c>
      <c r="E100" s="166"/>
      <c r="F100" s="166"/>
      <c r="G100" s="166"/>
      <c r="H100" s="166"/>
      <c r="I100" s="166"/>
      <c r="J100" s="167">
        <f>J138</f>
        <v>0</v>
      </c>
      <c r="L100" s="164"/>
    </row>
    <row r="101" spans="1:31" s="12" customFormat="1" ht="19.95" hidden="1" customHeight="1">
      <c r="B101" s="164"/>
      <c r="D101" s="165" t="s">
        <v>1185</v>
      </c>
      <c r="E101" s="166"/>
      <c r="F101" s="166"/>
      <c r="G101" s="166"/>
      <c r="H101" s="166"/>
      <c r="I101" s="166"/>
      <c r="J101" s="167">
        <f>J145</f>
        <v>0</v>
      </c>
      <c r="L101" s="164"/>
    </row>
    <row r="102" spans="1:31" s="12" customFormat="1" ht="19.95" hidden="1" customHeight="1">
      <c r="B102" s="164"/>
      <c r="D102" s="165" t="s">
        <v>619</v>
      </c>
      <c r="E102" s="166"/>
      <c r="F102" s="166"/>
      <c r="G102" s="166"/>
      <c r="H102" s="166"/>
      <c r="I102" s="166"/>
      <c r="J102" s="167">
        <f>J152</f>
        <v>0</v>
      </c>
      <c r="L102" s="164"/>
    </row>
    <row r="103" spans="1:31" s="12" customFormat="1" ht="19.95" hidden="1" customHeight="1">
      <c r="B103" s="164"/>
      <c r="D103" s="165" t="s">
        <v>1186</v>
      </c>
      <c r="E103" s="166"/>
      <c r="F103" s="166"/>
      <c r="G103" s="166"/>
      <c r="H103" s="166"/>
      <c r="I103" s="166"/>
      <c r="J103" s="167">
        <f>J168</f>
        <v>0</v>
      </c>
      <c r="L103" s="164"/>
    </row>
    <row r="104" spans="1:31" s="2" customFormat="1" ht="21.75" hidden="1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7" hidden="1" customHeight="1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hidden="1"/>
    <row r="107" spans="1:31" hidden="1"/>
    <row r="108" spans="1:31" hidden="1"/>
    <row r="109" spans="1:31" s="2" customFormat="1" ht="7" customHeight="1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5" customHeight="1">
      <c r="A110" s="29"/>
      <c r="B110" s="30"/>
      <c r="C110" s="18" t="s">
        <v>141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7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14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10" t="str">
        <f>E7</f>
        <v>Novostavba bytového domu</v>
      </c>
      <c r="F113" s="211"/>
      <c r="G113" s="211"/>
      <c r="H113" s="211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113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93" t="str">
        <f>E9</f>
        <v>06 - Spevnená plocha - parkovisko</v>
      </c>
      <c r="F115" s="209"/>
      <c r="G115" s="209"/>
      <c r="H115" s="20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7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18</v>
      </c>
      <c r="D117" s="29"/>
      <c r="E117" s="29"/>
      <c r="F117" s="22" t="str">
        <f>F12</f>
        <v>Obec Malá Čierna</v>
      </c>
      <c r="G117" s="29"/>
      <c r="H117" s="29"/>
      <c r="I117" s="24" t="s">
        <v>20</v>
      </c>
      <c r="J117" s="52" t="str">
        <f>IF(J12="","",J12)</f>
        <v>8. 4. 2021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7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5" customHeight="1">
      <c r="A119" s="29"/>
      <c r="B119" s="30"/>
      <c r="C119" s="24" t="s">
        <v>22</v>
      </c>
      <c r="D119" s="29"/>
      <c r="E119" s="29"/>
      <c r="F119" s="22" t="str">
        <f>E15</f>
        <v>Obec Malá Čierna</v>
      </c>
      <c r="G119" s="29"/>
      <c r="H119" s="29"/>
      <c r="I119" s="24" t="s">
        <v>27</v>
      </c>
      <c r="J119" s="27" t="str">
        <f>E21</f>
        <v>Project89 s.r.o.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5" customHeight="1">
      <c r="A120" s="29"/>
      <c r="B120" s="30"/>
      <c r="C120" s="24" t="s">
        <v>25</v>
      </c>
      <c r="D120" s="29"/>
      <c r="E120" s="29"/>
      <c r="F120" s="22" t="str">
        <f>IF(E18="","",E18)</f>
        <v>Vyplň údaj</v>
      </c>
      <c r="G120" s="29"/>
      <c r="H120" s="29"/>
      <c r="I120" s="24" t="s">
        <v>32</v>
      </c>
      <c r="J120" s="27" t="str">
        <f>E24</f>
        <v>Ing. Eduard Luščoň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4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0" customFormat="1" ht="29.25" customHeight="1">
      <c r="A122" s="113"/>
      <c r="B122" s="114"/>
      <c r="C122" s="115" t="s">
        <v>142</v>
      </c>
      <c r="D122" s="116" t="s">
        <v>60</v>
      </c>
      <c r="E122" s="116" t="s">
        <v>56</v>
      </c>
      <c r="F122" s="116" t="s">
        <v>57</v>
      </c>
      <c r="G122" s="116" t="s">
        <v>143</v>
      </c>
      <c r="H122" s="116" t="s">
        <v>144</v>
      </c>
      <c r="I122" s="116" t="s">
        <v>145</v>
      </c>
      <c r="J122" s="117" t="s">
        <v>117</v>
      </c>
      <c r="K122" s="118" t="s">
        <v>146</v>
      </c>
      <c r="L122" s="119"/>
      <c r="M122" s="59" t="s">
        <v>1</v>
      </c>
      <c r="N122" s="60" t="s">
        <v>39</v>
      </c>
      <c r="O122" s="60" t="s">
        <v>147</v>
      </c>
      <c r="P122" s="60" t="s">
        <v>148</v>
      </c>
      <c r="Q122" s="60" t="s">
        <v>149</v>
      </c>
      <c r="R122" s="60" t="s">
        <v>150</v>
      </c>
      <c r="S122" s="60" t="s">
        <v>151</v>
      </c>
      <c r="T122" s="60" t="s">
        <v>152</v>
      </c>
      <c r="U122" s="61" t="s">
        <v>153</v>
      </c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</row>
    <row r="123" spans="1:65" s="2" customFormat="1" ht="22.95" customHeight="1">
      <c r="A123" s="29"/>
      <c r="B123" s="30"/>
      <c r="C123" s="66" t="s">
        <v>118</v>
      </c>
      <c r="D123" s="29"/>
      <c r="E123" s="29"/>
      <c r="F123" s="29"/>
      <c r="G123" s="29"/>
      <c r="H123" s="29"/>
      <c r="I123" s="29"/>
      <c r="J123" s="120">
        <f>BK123</f>
        <v>0</v>
      </c>
      <c r="K123" s="29"/>
      <c r="L123" s="30"/>
      <c r="M123" s="62"/>
      <c r="N123" s="53"/>
      <c r="O123" s="63"/>
      <c r="P123" s="121">
        <f>P124</f>
        <v>0</v>
      </c>
      <c r="Q123" s="63"/>
      <c r="R123" s="121">
        <f>R124</f>
        <v>191.54989949999998</v>
      </c>
      <c r="S123" s="63"/>
      <c r="T123" s="121">
        <f>T124</f>
        <v>8.2799999999999994</v>
      </c>
      <c r="U123" s="64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74</v>
      </c>
      <c r="AU123" s="14" t="s">
        <v>119</v>
      </c>
      <c r="BK123" s="122">
        <f>BK124</f>
        <v>0</v>
      </c>
    </row>
    <row r="124" spans="1:65" s="11" customFormat="1" ht="25.95" customHeight="1">
      <c r="B124" s="123"/>
      <c r="D124" s="124" t="s">
        <v>74</v>
      </c>
      <c r="E124" s="125" t="s">
        <v>624</v>
      </c>
      <c r="F124" s="125" t="s">
        <v>625</v>
      </c>
      <c r="I124" s="126"/>
      <c r="J124" s="127">
        <f>BK124</f>
        <v>0</v>
      </c>
      <c r="L124" s="123"/>
      <c r="M124" s="128"/>
      <c r="N124" s="129"/>
      <c r="O124" s="129"/>
      <c r="P124" s="130">
        <f>P125+P135+P138+P145+P152+P168</f>
        <v>0</v>
      </c>
      <c r="Q124" s="129"/>
      <c r="R124" s="130">
        <f>R125+R135+R138+R145+R152+R168</f>
        <v>191.54989949999998</v>
      </c>
      <c r="S124" s="129"/>
      <c r="T124" s="130">
        <f>T125+T135+T138+T145+T152+T168</f>
        <v>8.2799999999999994</v>
      </c>
      <c r="U124" s="131"/>
      <c r="AR124" s="124" t="s">
        <v>83</v>
      </c>
      <c r="AT124" s="132" t="s">
        <v>74</v>
      </c>
      <c r="AU124" s="132" t="s">
        <v>75</v>
      </c>
      <c r="AY124" s="124" t="s">
        <v>155</v>
      </c>
      <c r="BK124" s="133">
        <f>BK125+BK135+BK138+BK145+BK152+BK168</f>
        <v>0</v>
      </c>
    </row>
    <row r="125" spans="1:65" s="11" customFormat="1" ht="22.95" customHeight="1">
      <c r="B125" s="123"/>
      <c r="D125" s="124" t="s">
        <v>74</v>
      </c>
      <c r="E125" s="168" t="s">
        <v>83</v>
      </c>
      <c r="F125" s="168" t="s">
        <v>154</v>
      </c>
      <c r="I125" s="126"/>
      <c r="J125" s="169">
        <f>BK125</f>
        <v>0</v>
      </c>
      <c r="L125" s="123"/>
      <c r="M125" s="128"/>
      <c r="N125" s="129"/>
      <c r="O125" s="129"/>
      <c r="P125" s="130">
        <f>SUM(P126:P134)</f>
        <v>0</v>
      </c>
      <c r="Q125" s="129"/>
      <c r="R125" s="130">
        <f>SUM(R126:R134)</f>
        <v>15.750742000000001</v>
      </c>
      <c r="S125" s="129"/>
      <c r="T125" s="130">
        <f>SUM(T126:T134)</f>
        <v>0</v>
      </c>
      <c r="U125" s="131"/>
      <c r="AR125" s="124" t="s">
        <v>83</v>
      </c>
      <c r="AT125" s="132" t="s">
        <v>74</v>
      </c>
      <c r="AU125" s="132" t="s">
        <v>83</v>
      </c>
      <c r="AY125" s="124" t="s">
        <v>155</v>
      </c>
      <c r="BK125" s="133">
        <f>SUM(BK126:BK134)</f>
        <v>0</v>
      </c>
    </row>
    <row r="126" spans="1:65" s="2" customFormat="1" ht="37.950000000000003" customHeight="1">
      <c r="A126" s="29"/>
      <c r="B126" s="134"/>
      <c r="C126" s="135" t="s">
        <v>83</v>
      </c>
      <c r="D126" s="135" t="s">
        <v>156</v>
      </c>
      <c r="E126" s="136" t="s">
        <v>1187</v>
      </c>
      <c r="F126" s="137" t="s">
        <v>1188</v>
      </c>
      <c r="G126" s="138" t="s">
        <v>173</v>
      </c>
      <c r="H126" s="139">
        <v>129</v>
      </c>
      <c r="I126" s="140"/>
      <c r="J126" s="139">
        <f t="shared" ref="J126:J134" si="0">ROUND(I126*H126,3)</f>
        <v>0</v>
      </c>
      <c r="K126" s="141"/>
      <c r="L126" s="30"/>
      <c r="M126" s="142" t="s">
        <v>1</v>
      </c>
      <c r="N126" s="143" t="s">
        <v>41</v>
      </c>
      <c r="O126" s="55"/>
      <c r="P126" s="144">
        <f t="shared" ref="P126:P134" si="1">O126*H126</f>
        <v>0</v>
      </c>
      <c r="Q126" s="144">
        <v>0</v>
      </c>
      <c r="R126" s="144">
        <f t="shared" ref="R126:R134" si="2">Q126*H126</f>
        <v>0</v>
      </c>
      <c r="S126" s="144">
        <v>0</v>
      </c>
      <c r="T126" s="144">
        <f t="shared" ref="T126:T134" si="3">S126*H126</f>
        <v>0</v>
      </c>
      <c r="U126" s="145" t="s">
        <v>1</v>
      </c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6" t="s">
        <v>160</v>
      </c>
      <c r="AT126" s="146" t="s">
        <v>156</v>
      </c>
      <c r="AU126" s="146" t="s">
        <v>161</v>
      </c>
      <c r="AY126" s="14" t="s">
        <v>155</v>
      </c>
      <c r="BE126" s="147">
        <f t="shared" ref="BE126:BE134" si="4">IF(N126="základná",J126,0)</f>
        <v>0</v>
      </c>
      <c r="BF126" s="147">
        <f t="shared" ref="BF126:BF134" si="5">IF(N126="znížená",J126,0)</f>
        <v>0</v>
      </c>
      <c r="BG126" s="147">
        <f t="shared" ref="BG126:BG134" si="6">IF(N126="zákl. prenesená",J126,0)</f>
        <v>0</v>
      </c>
      <c r="BH126" s="147">
        <f t="shared" ref="BH126:BH134" si="7">IF(N126="zníž. prenesená",J126,0)</f>
        <v>0</v>
      </c>
      <c r="BI126" s="147">
        <f t="shared" ref="BI126:BI134" si="8">IF(N126="nulová",J126,0)</f>
        <v>0</v>
      </c>
      <c r="BJ126" s="14" t="s">
        <v>161</v>
      </c>
      <c r="BK126" s="148">
        <f t="shared" ref="BK126:BK134" si="9">ROUND(I126*H126,3)</f>
        <v>0</v>
      </c>
      <c r="BL126" s="14" t="s">
        <v>160</v>
      </c>
      <c r="BM126" s="146" t="s">
        <v>1189</v>
      </c>
    </row>
    <row r="127" spans="1:65" s="2" customFormat="1" ht="24.25" customHeight="1">
      <c r="A127" s="29"/>
      <c r="B127" s="134"/>
      <c r="C127" s="135" t="s">
        <v>164</v>
      </c>
      <c r="D127" s="135" t="s">
        <v>156</v>
      </c>
      <c r="E127" s="136" t="s">
        <v>1190</v>
      </c>
      <c r="F127" s="137" t="s">
        <v>1191</v>
      </c>
      <c r="G127" s="138" t="s">
        <v>159</v>
      </c>
      <c r="H127" s="139">
        <v>42.15</v>
      </c>
      <c r="I127" s="140"/>
      <c r="J127" s="139">
        <f t="shared" si="0"/>
        <v>0</v>
      </c>
      <c r="K127" s="141"/>
      <c r="L127" s="30"/>
      <c r="M127" s="142" t="s">
        <v>1</v>
      </c>
      <c r="N127" s="143" t="s">
        <v>41</v>
      </c>
      <c r="O127" s="55"/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4">
        <f t="shared" si="3"/>
        <v>0</v>
      </c>
      <c r="U127" s="145" t="s">
        <v>1</v>
      </c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6" t="s">
        <v>160</v>
      </c>
      <c r="AT127" s="146" t="s">
        <v>156</v>
      </c>
      <c r="AU127" s="146" t="s">
        <v>161</v>
      </c>
      <c r="AY127" s="14" t="s">
        <v>155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4" t="s">
        <v>161</v>
      </c>
      <c r="BK127" s="148">
        <f t="shared" si="9"/>
        <v>0</v>
      </c>
      <c r="BL127" s="14" t="s">
        <v>160</v>
      </c>
      <c r="BM127" s="146" t="s">
        <v>1192</v>
      </c>
    </row>
    <row r="128" spans="1:65" s="2" customFormat="1" ht="24.25" customHeight="1">
      <c r="A128" s="29"/>
      <c r="B128" s="134"/>
      <c r="C128" s="135" t="s">
        <v>160</v>
      </c>
      <c r="D128" s="135" t="s">
        <v>156</v>
      </c>
      <c r="E128" s="136" t="s">
        <v>1193</v>
      </c>
      <c r="F128" s="137" t="s">
        <v>1194</v>
      </c>
      <c r="G128" s="138" t="s">
        <v>159</v>
      </c>
      <c r="H128" s="139">
        <v>42.15</v>
      </c>
      <c r="I128" s="140"/>
      <c r="J128" s="139">
        <f t="shared" si="0"/>
        <v>0</v>
      </c>
      <c r="K128" s="141"/>
      <c r="L128" s="30"/>
      <c r="M128" s="142" t="s">
        <v>1</v>
      </c>
      <c r="N128" s="143" t="s">
        <v>41</v>
      </c>
      <c r="O128" s="55"/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4">
        <f t="shared" si="3"/>
        <v>0</v>
      </c>
      <c r="U128" s="145" t="s">
        <v>1</v>
      </c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6" t="s">
        <v>160</v>
      </c>
      <c r="AT128" s="146" t="s">
        <v>156</v>
      </c>
      <c r="AU128" s="146" t="s">
        <v>161</v>
      </c>
      <c r="AY128" s="14" t="s">
        <v>155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4" t="s">
        <v>161</v>
      </c>
      <c r="BK128" s="148">
        <f t="shared" si="9"/>
        <v>0</v>
      </c>
      <c r="BL128" s="14" t="s">
        <v>160</v>
      </c>
      <c r="BM128" s="146" t="s">
        <v>1195</v>
      </c>
    </row>
    <row r="129" spans="1:65" s="2" customFormat="1" ht="24.25" customHeight="1">
      <c r="A129" s="29"/>
      <c r="B129" s="134"/>
      <c r="C129" s="135" t="s">
        <v>634</v>
      </c>
      <c r="D129" s="135" t="s">
        <v>156</v>
      </c>
      <c r="E129" s="136" t="s">
        <v>1196</v>
      </c>
      <c r="F129" s="137" t="s">
        <v>1197</v>
      </c>
      <c r="G129" s="138" t="s">
        <v>159</v>
      </c>
      <c r="H129" s="139">
        <v>42.15</v>
      </c>
      <c r="I129" s="140"/>
      <c r="J129" s="139">
        <f t="shared" si="0"/>
        <v>0</v>
      </c>
      <c r="K129" s="141"/>
      <c r="L129" s="30"/>
      <c r="M129" s="142" t="s">
        <v>1</v>
      </c>
      <c r="N129" s="143" t="s">
        <v>41</v>
      </c>
      <c r="O129" s="55"/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4">
        <f t="shared" si="3"/>
        <v>0</v>
      </c>
      <c r="U129" s="145" t="s">
        <v>1</v>
      </c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6" t="s">
        <v>160</v>
      </c>
      <c r="AT129" s="146" t="s">
        <v>156</v>
      </c>
      <c r="AU129" s="146" t="s">
        <v>161</v>
      </c>
      <c r="AY129" s="14" t="s">
        <v>155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4" t="s">
        <v>161</v>
      </c>
      <c r="BK129" s="148">
        <f t="shared" si="9"/>
        <v>0</v>
      </c>
      <c r="BL129" s="14" t="s">
        <v>160</v>
      </c>
      <c r="BM129" s="146" t="s">
        <v>1198</v>
      </c>
    </row>
    <row r="130" spans="1:65" s="2" customFormat="1" ht="24.25" customHeight="1">
      <c r="A130" s="29"/>
      <c r="B130" s="134"/>
      <c r="C130" s="135" t="s">
        <v>261</v>
      </c>
      <c r="D130" s="135" t="s">
        <v>156</v>
      </c>
      <c r="E130" s="136" t="s">
        <v>1199</v>
      </c>
      <c r="F130" s="137" t="s">
        <v>1200</v>
      </c>
      <c r="G130" s="138" t="s">
        <v>159</v>
      </c>
      <c r="H130" s="139">
        <v>2.4780000000000002</v>
      </c>
      <c r="I130" s="140"/>
      <c r="J130" s="139">
        <f t="shared" si="0"/>
        <v>0</v>
      </c>
      <c r="K130" s="141"/>
      <c r="L130" s="30"/>
      <c r="M130" s="142" t="s">
        <v>1</v>
      </c>
      <c r="N130" s="143" t="s">
        <v>41</v>
      </c>
      <c r="O130" s="55"/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4">
        <f t="shared" si="3"/>
        <v>0</v>
      </c>
      <c r="U130" s="145" t="s">
        <v>1</v>
      </c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6" t="s">
        <v>160</v>
      </c>
      <c r="AT130" s="146" t="s">
        <v>156</v>
      </c>
      <c r="AU130" s="146" t="s">
        <v>161</v>
      </c>
      <c r="AY130" s="14" t="s">
        <v>155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4" t="s">
        <v>161</v>
      </c>
      <c r="BK130" s="148">
        <f t="shared" si="9"/>
        <v>0</v>
      </c>
      <c r="BL130" s="14" t="s">
        <v>160</v>
      </c>
      <c r="BM130" s="146" t="s">
        <v>1201</v>
      </c>
    </row>
    <row r="131" spans="1:65" s="2" customFormat="1" ht="24.25" customHeight="1">
      <c r="A131" s="29"/>
      <c r="B131" s="134"/>
      <c r="C131" s="135" t="s">
        <v>650</v>
      </c>
      <c r="D131" s="135" t="s">
        <v>156</v>
      </c>
      <c r="E131" s="136" t="s">
        <v>1202</v>
      </c>
      <c r="F131" s="137" t="s">
        <v>1203</v>
      </c>
      <c r="G131" s="138" t="s">
        <v>159</v>
      </c>
      <c r="H131" s="139">
        <v>15</v>
      </c>
      <c r="I131" s="140"/>
      <c r="J131" s="139">
        <f t="shared" si="0"/>
        <v>0</v>
      </c>
      <c r="K131" s="141"/>
      <c r="L131" s="30"/>
      <c r="M131" s="142" t="s">
        <v>1</v>
      </c>
      <c r="N131" s="143" t="s">
        <v>41</v>
      </c>
      <c r="O131" s="55"/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4">
        <f t="shared" si="3"/>
        <v>0</v>
      </c>
      <c r="U131" s="145" t="s">
        <v>1</v>
      </c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6" t="s">
        <v>160</v>
      </c>
      <c r="AT131" s="146" t="s">
        <v>156</v>
      </c>
      <c r="AU131" s="146" t="s">
        <v>161</v>
      </c>
      <c r="AY131" s="14" t="s">
        <v>155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4" t="s">
        <v>161</v>
      </c>
      <c r="BK131" s="148">
        <f t="shared" si="9"/>
        <v>0</v>
      </c>
      <c r="BL131" s="14" t="s">
        <v>160</v>
      </c>
      <c r="BM131" s="146" t="s">
        <v>1204</v>
      </c>
    </row>
    <row r="132" spans="1:65" s="2" customFormat="1" ht="14.5" customHeight="1">
      <c r="A132" s="29"/>
      <c r="B132" s="134"/>
      <c r="C132" s="149" t="s">
        <v>180</v>
      </c>
      <c r="D132" s="149" t="s">
        <v>239</v>
      </c>
      <c r="E132" s="150" t="s">
        <v>1205</v>
      </c>
      <c r="F132" s="151" t="s">
        <v>1206</v>
      </c>
      <c r="G132" s="152" t="s">
        <v>191</v>
      </c>
      <c r="H132" s="153">
        <v>15.75</v>
      </c>
      <c r="I132" s="154"/>
      <c r="J132" s="153">
        <f t="shared" si="0"/>
        <v>0</v>
      </c>
      <c r="K132" s="155"/>
      <c r="L132" s="156"/>
      <c r="M132" s="157" t="s">
        <v>1</v>
      </c>
      <c r="N132" s="158" t="s">
        <v>41</v>
      </c>
      <c r="O132" s="55"/>
      <c r="P132" s="144">
        <f t="shared" si="1"/>
        <v>0</v>
      </c>
      <c r="Q132" s="144">
        <v>1</v>
      </c>
      <c r="R132" s="144">
        <f t="shared" si="2"/>
        <v>15.75</v>
      </c>
      <c r="S132" s="144">
        <v>0</v>
      </c>
      <c r="T132" s="144">
        <f t="shared" si="3"/>
        <v>0</v>
      </c>
      <c r="U132" s="145" t="s">
        <v>1</v>
      </c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6" t="s">
        <v>242</v>
      </c>
      <c r="AT132" s="146" t="s">
        <v>239</v>
      </c>
      <c r="AU132" s="146" t="s">
        <v>161</v>
      </c>
      <c r="AY132" s="14" t="s">
        <v>155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4" t="s">
        <v>161</v>
      </c>
      <c r="BK132" s="148">
        <f t="shared" si="9"/>
        <v>0</v>
      </c>
      <c r="BL132" s="14" t="s">
        <v>160</v>
      </c>
      <c r="BM132" s="146" t="s">
        <v>1207</v>
      </c>
    </row>
    <row r="133" spans="1:65" s="2" customFormat="1" ht="14.5" customHeight="1">
      <c r="A133" s="29"/>
      <c r="B133" s="134"/>
      <c r="C133" s="135" t="s">
        <v>693</v>
      </c>
      <c r="D133" s="135" t="s">
        <v>156</v>
      </c>
      <c r="E133" s="136" t="s">
        <v>1208</v>
      </c>
      <c r="F133" s="137" t="s">
        <v>1209</v>
      </c>
      <c r="G133" s="138" t="s">
        <v>173</v>
      </c>
      <c r="H133" s="139">
        <v>24</v>
      </c>
      <c r="I133" s="140"/>
      <c r="J133" s="139">
        <f t="shared" si="0"/>
        <v>0</v>
      </c>
      <c r="K133" s="141"/>
      <c r="L133" s="30"/>
      <c r="M133" s="142" t="s">
        <v>1</v>
      </c>
      <c r="N133" s="143" t="s">
        <v>41</v>
      </c>
      <c r="O133" s="55"/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4">
        <f t="shared" si="3"/>
        <v>0</v>
      </c>
      <c r="U133" s="145" t="s">
        <v>1</v>
      </c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6" t="s">
        <v>160</v>
      </c>
      <c r="AT133" s="146" t="s">
        <v>156</v>
      </c>
      <c r="AU133" s="146" t="s">
        <v>161</v>
      </c>
      <c r="AY133" s="14" t="s">
        <v>155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4" t="s">
        <v>161</v>
      </c>
      <c r="BK133" s="148">
        <f t="shared" si="9"/>
        <v>0</v>
      </c>
      <c r="BL133" s="14" t="s">
        <v>160</v>
      </c>
      <c r="BM133" s="146" t="s">
        <v>1210</v>
      </c>
    </row>
    <row r="134" spans="1:65" s="2" customFormat="1" ht="14.5" customHeight="1">
      <c r="A134" s="29"/>
      <c r="B134" s="134"/>
      <c r="C134" s="149" t="s">
        <v>202</v>
      </c>
      <c r="D134" s="149" t="s">
        <v>239</v>
      </c>
      <c r="E134" s="150" t="s">
        <v>1211</v>
      </c>
      <c r="F134" s="151" t="s">
        <v>1212</v>
      </c>
      <c r="G134" s="152" t="s">
        <v>756</v>
      </c>
      <c r="H134" s="153">
        <v>0.74199999999999999</v>
      </c>
      <c r="I134" s="154"/>
      <c r="J134" s="153">
        <f t="shared" si="0"/>
        <v>0</v>
      </c>
      <c r="K134" s="155"/>
      <c r="L134" s="156"/>
      <c r="M134" s="157" t="s">
        <v>1</v>
      </c>
      <c r="N134" s="158" t="s">
        <v>41</v>
      </c>
      <c r="O134" s="55"/>
      <c r="P134" s="144">
        <f t="shared" si="1"/>
        <v>0</v>
      </c>
      <c r="Q134" s="144">
        <v>1E-3</v>
      </c>
      <c r="R134" s="144">
        <f t="shared" si="2"/>
        <v>7.4200000000000004E-4</v>
      </c>
      <c r="S134" s="144">
        <v>0</v>
      </c>
      <c r="T134" s="144">
        <f t="shared" si="3"/>
        <v>0</v>
      </c>
      <c r="U134" s="145" t="s">
        <v>1</v>
      </c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6" t="s">
        <v>242</v>
      </c>
      <c r="AT134" s="146" t="s">
        <v>239</v>
      </c>
      <c r="AU134" s="146" t="s">
        <v>161</v>
      </c>
      <c r="AY134" s="14" t="s">
        <v>155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4" t="s">
        <v>161</v>
      </c>
      <c r="BK134" s="148">
        <f t="shared" si="9"/>
        <v>0</v>
      </c>
      <c r="BL134" s="14" t="s">
        <v>160</v>
      </c>
      <c r="BM134" s="146" t="s">
        <v>1213</v>
      </c>
    </row>
    <row r="135" spans="1:65" s="11" customFormat="1" ht="22.95" customHeight="1">
      <c r="B135" s="123"/>
      <c r="D135" s="124" t="s">
        <v>74</v>
      </c>
      <c r="E135" s="168" t="s">
        <v>161</v>
      </c>
      <c r="F135" s="168" t="s">
        <v>169</v>
      </c>
      <c r="I135" s="126"/>
      <c r="J135" s="169">
        <f>BK135</f>
        <v>0</v>
      </c>
      <c r="L135" s="123"/>
      <c r="M135" s="128"/>
      <c r="N135" s="129"/>
      <c r="O135" s="129"/>
      <c r="P135" s="130">
        <f>SUM(P136:P137)</f>
        <v>0</v>
      </c>
      <c r="Q135" s="129"/>
      <c r="R135" s="130">
        <f>SUM(R136:R137)</f>
        <v>1.03288</v>
      </c>
      <c r="S135" s="129"/>
      <c r="T135" s="130">
        <f>SUM(T136:T137)</f>
        <v>0</v>
      </c>
      <c r="U135" s="131"/>
      <c r="AR135" s="124" t="s">
        <v>83</v>
      </c>
      <c r="AT135" s="132" t="s">
        <v>74</v>
      </c>
      <c r="AU135" s="132" t="s">
        <v>83</v>
      </c>
      <c r="AY135" s="124" t="s">
        <v>155</v>
      </c>
      <c r="BK135" s="133">
        <f>SUM(BK136:BK137)</f>
        <v>0</v>
      </c>
    </row>
    <row r="136" spans="1:65" s="2" customFormat="1" ht="24.25" customHeight="1">
      <c r="A136" s="29"/>
      <c r="B136" s="134"/>
      <c r="C136" s="135" t="s">
        <v>193</v>
      </c>
      <c r="D136" s="135" t="s">
        <v>156</v>
      </c>
      <c r="E136" s="136" t="s">
        <v>1214</v>
      </c>
      <c r="F136" s="137" t="s">
        <v>1215</v>
      </c>
      <c r="G136" s="138" t="s">
        <v>317</v>
      </c>
      <c r="H136" s="139">
        <v>4</v>
      </c>
      <c r="I136" s="140"/>
      <c r="J136" s="139">
        <f>ROUND(I136*H136,3)</f>
        <v>0</v>
      </c>
      <c r="K136" s="141"/>
      <c r="L136" s="30"/>
      <c r="M136" s="142" t="s">
        <v>1</v>
      </c>
      <c r="N136" s="143" t="s">
        <v>41</v>
      </c>
      <c r="O136" s="55"/>
      <c r="P136" s="144">
        <f>O136*H136</f>
        <v>0</v>
      </c>
      <c r="Q136" s="144">
        <v>0.25819999999999999</v>
      </c>
      <c r="R136" s="144">
        <f>Q136*H136</f>
        <v>1.0327999999999999</v>
      </c>
      <c r="S136" s="144">
        <v>0</v>
      </c>
      <c r="T136" s="144">
        <f>S136*H136</f>
        <v>0</v>
      </c>
      <c r="U136" s="145" t="s">
        <v>1</v>
      </c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6" t="s">
        <v>160</v>
      </c>
      <c r="AT136" s="146" t="s">
        <v>156</v>
      </c>
      <c r="AU136" s="146" t="s">
        <v>161</v>
      </c>
      <c r="AY136" s="14" t="s">
        <v>155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4" t="s">
        <v>161</v>
      </c>
      <c r="BK136" s="148">
        <f>ROUND(I136*H136,3)</f>
        <v>0</v>
      </c>
      <c r="BL136" s="14" t="s">
        <v>160</v>
      </c>
      <c r="BM136" s="146" t="s">
        <v>1216</v>
      </c>
    </row>
    <row r="137" spans="1:65" s="2" customFormat="1" ht="14.5" customHeight="1">
      <c r="A137" s="29"/>
      <c r="B137" s="134"/>
      <c r="C137" s="149" t="s">
        <v>196</v>
      </c>
      <c r="D137" s="149" t="s">
        <v>239</v>
      </c>
      <c r="E137" s="150" t="s">
        <v>1217</v>
      </c>
      <c r="F137" s="151" t="s">
        <v>1218</v>
      </c>
      <c r="G137" s="152" t="s">
        <v>317</v>
      </c>
      <c r="H137" s="153">
        <v>4</v>
      </c>
      <c r="I137" s="154"/>
      <c r="J137" s="153">
        <f>ROUND(I137*H137,3)</f>
        <v>0</v>
      </c>
      <c r="K137" s="155"/>
      <c r="L137" s="156"/>
      <c r="M137" s="157" t="s">
        <v>1</v>
      </c>
      <c r="N137" s="158" t="s">
        <v>41</v>
      </c>
      <c r="O137" s="55"/>
      <c r="P137" s="144">
        <f>O137*H137</f>
        <v>0</v>
      </c>
      <c r="Q137" s="144">
        <v>2.0000000000000002E-5</v>
      </c>
      <c r="R137" s="144">
        <f>Q137*H137</f>
        <v>8.0000000000000007E-5</v>
      </c>
      <c r="S137" s="144">
        <v>0</v>
      </c>
      <c r="T137" s="144">
        <f>S137*H137</f>
        <v>0</v>
      </c>
      <c r="U137" s="145" t="s">
        <v>1</v>
      </c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6" t="s">
        <v>242</v>
      </c>
      <c r="AT137" s="146" t="s">
        <v>239</v>
      </c>
      <c r="AU137" s="146" t="s">
        <v>161</v>
      </c>
      <c r="AY137" s="14" t="s">
        <v>155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4" t="s">
        <v>161</v>
      </c>
      <c r="BK137" s="148">
        <f>ROUND(I137*H137,3)</f>
        <v>0</v>
      </c>
      <c r="BL137" s="14" t="s">
        <v>160</v>
      </c>
      <c r="BM137" s="146" t="s">
        <v>1219</v>
      </c>
    </row>
    <row r="138" spans="1:65" s="11" customFormat="1" ht="22.95" customHeight="1">
      <c r="B138" s="123"/>
      <c r="D138" s="124" t="s">
        <v>74</v>
      </c>
      <c r="E138" s="168" t="s">
        <v>634</v>
      </c>
      <c r="F138" s="168" t="s">
        <v>1220</v>
      </c>
      <c r="I138" s="126"/>
      <c r="J138" s="169">
        <f>BK138</f>
        <v>0</v>
      </c>
      <c r="L138" s="123"/>
      <c r="M138" s="128"/>
      <c r="N138" s="129"/>
      <c r="O138" s="129"/>
      <c r="P138" s="130">
        <f>SUM(P139:P144)</f>
        <v>0</v>
      </c>
      <c r="Q138" s="129"/>
      <c r="R138" s="130">
        <f>SUM(R139:R144)</f>
        <v>147.0682655</v>
      </c>
      <c r="S138" s="129"/>
      <c r="T138" s="130">
        <f>SUM(T139:T144)</f>
        <v>0</v>
      </c>
      <c r="U138" s="131"/>
      <c r="AR138" s="124" t="s">
        <v>83</v>
      </c>
      <c r="AT138" s="132" t="s">
        <v>74</v>
      </c>
      <c r="AU138" s="132" t="s">
        <v>83</v>
      </c>
      <c r="AY138" s="124" t="s">
        <v>155</v>
      </c>
      <c r="BK138" s="133">
        <f>SUM(BK139:BK144)</f>
        <v>0</v>
      </c>
    </row>
    <row r="139" spans="1:65" s="2" customFormat="1" ht="37.950000000000003" customHeight="1">
      <c r="A139" s="29"/>
      <c r="B139" s="134"/>
      <c r="C139" s="135" t="s">
        <v>303</v>
      </c>
      <c r="D139" s="135" t="s">
        <v>156</v>
      </c>
      <c r="E139" s="136" t="s">
        <v>1221</v>
      </c>
      <c r="F139" s="137" t="s">
        <v>1222</v>
      </c>
      <c r="G139" s="138" t="s">
        <v>173</v>
      </c>
      <c r="H139" s="139">
        <v>129</v>
      </c>
      <c r="I139" s="140"/>
      <c r="J139" s="139">
        <f t="shared" ref="J139:J144" si="10">ROUND(I139*H139,3)</f>
        <v>0</v>
      </c>
      <c r="K139" s="141"/>
      <c r="L139" s="30"/>
      <c r="M139" s="142" t="s">
        <v>1</v>
      </c>
      <c r="N139" s="143" t="s">
        <v>41</v>
      </c>
      <c r="O139" s="55"/>
      <c r="P139" s="144">
        <f t="shared" ref="P139:P144" si="11">O139*H139</f>
        <v>0</v>
      </c>
      <c r="Q139" s="144">
        <v>0.50600999999999996</v>
      </c>
      <c r="R139" s="144">
        <f t="shared" ref="R139:R144" si="12">Q139*H139</f>
        <v>65.275289999999998</v>
      </c>
      <c r="S139" s="144">
        <v>0</v>
      </c>
      <c r="T139" s="144">
        <f t="shared" ref="T139:T144" si="13">S139*H139</f>
        <v>0</v>
      </c>
      <c r="U139" s="145" t="s">
        <v>1</v>
      </c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6" t="s">
        <v>160</v>
      </c>
      <c r="AT139" s="146" t="s">
        <v>156</v>
      </c>
      <c r="AU139" s="146" t="s">
        <v>161</v>
      </c>
      <c r="AY139" s="14" t="s">
        <v>155</v>
      </c>
      <c r="BE139" s="147">
        <f t="shared" ref="BE139:BE144" si="14">IF(N139="základná",J139,0)</f>
        <v>0</v>
      </c>
      <c r="BF139" s="147">
        <f t="shared" ref="BF139:BF144" si="15">IF(N139="znížená",J139,0)</f>
        <v>0</v>
      </c>
      <c r="BG139" s="147">
        <f t="shared" ref="BG139:BG144" si="16">IF(N139="zákl. prenesená",J139,0)</f>
        <v>0</v>
      </c>
      <c r="BH139" s="147">
        <f t="shared" ref="BH139:BH144" si="17">IF(N139="zníž. prenesená",J139,0)</f>
        <v>0</v>
      </c>
      <c r="BI139" s="147">
        <f t="shared" ref="BI139:BI144" si="18">IF(N139="nulová",J139,0)</f>
        <v>0</v>
      </c>
      <c r="BJ139" s="14" t="s">
        <v>161</v>
      </c>
      <c r="BK139" s="148">
        <f t="shared" ref="BK139:BK144" si="19">ROUND(I139*H139,3)</f>
        <v>0</v>
      </c>
      <c r="BL139" s="14" t="s">
        <v>160</v>
      </c>
      <c r="BM139" s="146" t="s">
        <v>1223</v>
      </c>
    </row>
    <row r="140" spans="1:65" s="2" customFormat="1" ht="24.25" customHeight="1">
      <c r="A140" s="29"/>
      <c r="B140" s="134"/>
      <c r="C140" s="135" t="s">
        <v>109</v>
      </c>
      <c r="D140" s="135" t="s">
        <v>156</v>
      </c>
      <c r="E140" s="136" t="s">
        <v>1224</v>
      </c>
      <c r="F140" s="137" t="s">
        <v>1225</v>
      </c>
      <c r="G140" s="138" t="s">
        <v>173</v>
      </c>
      <c r="H140" s="139">
        <v>129</v>
      </c>
      <c r="I140" s="140"/>
      <c r="J140" s="139">
        <f t="shared" si="10"/>
        <v>0</v>
      </c>
      <c r="K140" s="141"/>
      <c r="L140" s="30"/>
      <c r="M140" s="142" t="s">
        <v>1</v>
      </c>
      <c r="N140" s="143" t="s">
        <v>41</v>
      </c>
      <c r="O140" s="55"/>
      <c r="P140" s="144">
        <f t="shared" si="11"/>
        <v>0</v>
      </c>
      <c r="Q140" s="144">
        <v>0.37080000000000002</v>
      </c>
      <c r="R140" s="144">
        <f t="shared" si="12"/>
        <v>47.833200000000005</v>
      </c>
      <c r="S140" s="144">
        <v>0</v>
      </c>
      <c r="T140" s="144">
        <f t="shared" si="13"/>
        <v>0</v>
      </c>
      <c r="U140" s="145" t="s">
        <v>1</v>
      </c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6" t="s">
        <v>160</v>
      </c>
      <c r="AT140" s="146" t="s">
        <v>156</v>
      </c>
      <c r="AU140" s="146" t="s">
        <v>161</v>
      </c>
      <c r="AY140" s="14" t="s">
        <v>155</v>
      </c>
      <c r="BE140" s="147">
        <f t="shared" si="14"/>
        <v>0</v>
      </c>
      <c r="BF140" s="147">
        <f t="shared" si="15"/>
        <v>0</v>
      </c>
      <c r="BG140" s="147">
        <f t="shared" si="16"/>
        <v>0</v>
      </c>
      <c r="BH140" s="147">
        <f t="shared" si="17"/>
        <v>0</v>
      </c>
      <c r="BI140" s="147">
        <f t="shared" si="18"/>
        <v>0</v>
      </c>
      <c r="BJ140" s="14" t="s">
        <v>161</v>
      </c>
      <c r="BK140" s="148">
        <f t="shared" si="19"/>
        <v>0</v>
      </c>
      <c r="BL140" s="14" t="s">
        <v>160</v>
      </c>
      <c r="BM140" s="146" t="s">
        <v>1226</v>
      </c>
    </row>
    <row r="141" spans="1:65" s="2" customFormat="1" ht="14.5" customHeight="1">
      <c r="A141" s="29"/>
      <c r="B141" s="134"/>
      <c r="C141" s="135" t="s">
        <v>177</v>
      </c>
      <c r="D141" s="135" t="s">
        <v>156</v>
      </c>
      <c r="E141" s="136" t="s">
        <v>1227</v>
      </c>
      <c r="F141" s="137" t="s">
        <v>1228</v>
      </c>
      <c r="G141" s="138" t="s">
        <v>159</v>
      </c>
      <c r="H141" s="139">
        <v>19.350000000000001</v>
      </c>
      <c r="I141" s="140"/>
      <c r="J141" s="139">
        <f t="shared" si="10"/>
        <v>0</v>
      </c>
      <c r="K141" s="141"/>
      <c r="L141" s="30"/>
      <c r="M141" s="142" t="s">
        <v>1</v>
      </c>
      <c r="N141" s="143" t="s">
        <v>41</v>
      </c>
      <c r="O141" s="55"/>
      <c r="P141" s="144">
        <f t="shared" si="11"/>
        <v>0</v>
      </c>
      <c r="Q141" s="144">
        <v>0.10373</v>
      </c>
      <c r="R141" s="144">
        <f t="shared" si="12"/>
        <v>2.0071755000000002</v>
      </c>
      <c r="S141" s="144">
        <v>0</v>
      </c>
      <c r="T141" s="144">
        <f t="shared" si="13"/>
        <v>0</v>
      </c>
      <c r="U141" s="145" t="s">
        <v>1</v>
      </c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6" t="s">
        <v>160</v>
      </c>
      <c r="AT141" s="146" t="s">
        <v>156</v>
      </c>
      <c r="AU141" s="146" t="s">
        <v>161</v>
      </c>
      <c r="AY141" s="14" t="s">
        <v>155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4" t="s">
        <v>161</v>
      </c>
      <c r="BK141" s="148">
        <f t="shared" si="19"/>
        <v>0</v>
      </c>
      <c r="BL141" s="14" t="s">
        <v>160</v>
      </c>
      <c r="BM141" s="146" t="s">
        <v>1229</v>
      </c>
    </row>
    <row r="142" spans="1:65" s="2" customFormat="1" ht="24.25" customHeight="1">
      <c r="A142" s="29"/>
      <c r="B142" s="134"/>
      <c r="C142" s="149" t="s">
        <v>215</v>
      </c>
      <c r="D142" s="149" t="s">
        <v>239</v>
      </c>
      <c r="E142" s="150" t="s">
        <v>1230</v>
      </c>
      <c r="F142" s="151" t="s">
        <v>1231</v>
      </c>
      <c r="G142" s="152" t="s">
        <v>173</v>
      </c>
      <c r="H142" s="153">
        <v>129</v>
      </c>
      <c r="I142" s="154"/>
      <c r="J142" s="153">
        <f t="shared" si="10"/>
        <v>0</v>
      </c>
      <c r="K142" s="155"/>
      <c r="L142" s="156"/>
      <c r="M142" s="157" t="s">
        <v>1</v>
      </c>
      <c r="N142" s="158" t="s">
        <v>41</v>
      </c>
      <c r="O142" s="55"/>
      <c r="P142" s="144">
        <f t="shared" si="11"/>
        <v>0</v>
      </c>
      <c r="Q142" s="144">
        <v>0.13500000000000001</v>
      </c>
      <c r="R142" s="144">
        <f t="shared" si="12"/>
        <v>17.415000000000003</v>
      </c>
      <c r="S142" s="144">
        <v>0</v>
      </c>
      <c r="T142" s="144">
        <f t="shared" si="13"/>
        <v>0</v>
      </c>
      <c r="U142" s="145" t="s">
        <v>1</v>
      </c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6" t="s">
        <v>242</v>
      </c>
      <c r="AT142" s="146" t="s">
        <v>239</v>
      </c>
      <c r="AU142" s="146" t="s">
        <v>161</v>
      </c>
      <c r="AY142" s="14" t="s">
        <v>155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4" t="s">
        <v>161</v>
      </c>
      <c r="BK142" s="148">
        <f t="shared" si="19"/>
        <v>0</v>
      </c>
      <c r="BL142" s="14" t="s">
        <v>160</v>
      </c>
      <c r="BM142" s="146" t="s">
        <v>1232</v>
      </c>
    </row>
    <row r="143" spans="1:65" s="2" customFormat="1" ht="14.5" customHeight="1">
      <c r="A143" s="29"/>
      <c r="B143" s="134"/>
      <c r="C143" s="135" t="s">
        <v>687</v>
      </c>
      <c r="D143" s="135" t="s">
        <v>156</v>
      </c>
      <c r="E143" s="136" t="s">
        <v>1233</v>
      </c>
      <c r="F143" s="137" t="s">
        <v>1234</v>
      </c>
      <c r="G143" s="138" t="s">
        <v>173</v>
      </c>
      <c r="H143" s="139">
        <v>129</v>
      </c>
      <c r="I143" s="140"/>
      <c r="J143" s="139">
        <f t="shared" si="10"/>
        <v>0</v>
      </c>
      <c r="K143" s="141"/>
      <c r="L143" s="30"/>
      <c r="M143" s="142" t="s">
        <v>1</v>
      </c>
      <c r="N143" s="143" t="s">
        <v>41</v>
      </c>
      <c r="O143" s="55"/>
      <c r="P143" s="144">
        <f t="shared" si="11"/>
        <v>0</v>
      </c>
      <c r="Q143" s="144">
        <v>0.112</v>
      </c>
      <c r="R143" s="144">
        <f t="shared" si="12"/>
        <v>14.448</v>
      </c>
      <c r="S143" s="144">
        <v>0</v>
      </c>
      <c r="T143" s="144">
        <f t="shared" si="13"/>
        <v>0</v>
      </c>
      <c r="U143" s="145" t="s">
        <v>1</v>
      </c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6" t="s">
        <v>160</v>
      </c>
      <c r="AT143" s="146" t="s">
        <v>156</v>
      </c>
      <c r="AU143" s="146" t="s">
        <v>161</v>
      </c>
      <c r="AY143" s="14" t="s">
        <v>155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4" t="s">
        <v>161</v>
      </c>
      <c r="BK143" s="148">
        <f t="shared" si="19"/>
        <v>0</v>
      </c>
      <c r="BL143" s="14" t="s">
        <v>160</v>
      </c>
      <c r="BM143" s="146" t="s">
        <v>1235</v>
      </c>
    </row>
    <row r="144" spans="1:65" s="2" customFormat="1" ht="24.25" customHeight="1">
      <c r="A144" s="29"/>
      <c r="B144" s="134"/>
      <c r="C144" s="135" t="s">
        <v>199</v>
      </c>
      <c r="D144" s="135" t="s">
        <v>156</v>
      </c>
      <c r="E144" s="136" t="s">
        <v>1236</v>
      </c>
      <c r="F144" s="137" t="s">
        <v>1237</v>
      </c>
      <c r="G144" s="138" t="s">
        <v>317</v>
      </c>
      <c r="H144" s="139">
        <v>40</v>
      </c>
      <c r="I144" s="140"/>
      <c r="J144" s="139">
        <f t="shared" si="10"/>
        <v>0</v>
      </c>
      <c r="K144" s="141"/>
      <c r="L144" s="30"/>
      <c r="M144" s="142" t="s">
        <v>1</v>
      </c>
      <c r="N144" s="143" t="s">
        <v>41</v>
      </c>
      <c r="O144" s="55"/>
      <c r="P144" s="144">
        <f t="shared" si="11"/>
        <v>0</v>
      </c>
      <c r="Q144" s="144">
        <v>2.2399999999999998E-3</v>
      </c>
      <c r="R144" s="144">
        <f t="shared" si="12"/>
        <v>8.9599999999999985E-2</v>
      </c>
      <c r="S144" s="144">
        <v>0</v>
      </c>
      <c r="T144" s="144">
        <f t="shared" si="13"/>
        <v>0</v>
      </c>
      <c r="U144" s="145" t="s">
        <v>1</v>
      </c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6" t="s">
        <v>160</v>
      </c>
      <c r="AT144" s="146" t="s">
        <v>156</v>
      </c>
      <c r="AU144" s="146" t="s">
        <v>161</v>
      </c>
      <c r="AY144" s="14" t="s">
        <v>155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4" t="s">
        <v>161</v>
      </c>
      <c r="BK144" s="148">
        <f t="shared" si="19"/>
        <v>0</v>
      </c>
      <c r="BL144" s="14" t="s">
        <v>160</v>
      </c>
      <c r="BM144" s="146" t="s">
        <v>1238</v>
      </c>
    </row>
    <row r="145" spans="1:65" s="11" customFormat="1" ht="22.95" customHeight="1">
      <c r="B145" s="123"/>
      <c r="D145" s="124" t="s">
        <v>74</v>
      </c>
      <c r="E145" s="168" t="s">
        <v>242</v>
      </c>
      <c r="F145" s="168" t="s">
        <v>1239</v>
      </c>
      <c r="I145" s="126"/>
      <c r="J145" s="169">
        <f>BK145</f>
        <v>0</v>
      </c>
      <c r="L145" s="123"/>
      <c r="M145" s="128"/>
      <c r="N145" s="129"/>
      <c r="O145" s="129"/>
      <c r="P145" s="130">
        <f>SUM(P146:P151)</f>
        <v>0</v>
      </c>
      <c r="Q145" s="129"/>
      <c r="R145" s="130">
        <f>SUM(R146:R151)</f>
        <v>1.5052620000000001</v>
      </c>
      <c r="S145" s="129"/>
      <c r="T145" s="130">
        <f>SUM(T146:T151)</f>
        <v>0</v>
      </c>
      <c r="U145" s="131"/>
      <c r="AR145" s="124" t="s">
        <v>83</v>
      </c>
      <c r="AT145" s="132" t="s">
        <v>74</v>
      </c>
      <c r="AU145" s="132" t="s">
        <v>83</v>
      </c>
      <c r="AY145" s="124" t="s">
        <v>155</v>
      </c>
      <c r="BK145" s="133">
        <f>SUM(BK146:BK151)</f>
        <v>0</v>
      </c>
    </row>
    <row r="146" spans="1:65" s="2" customFormat="1" ht="14.5" customHeight="1">
      <c r="A146" s="29"/>
      <c r="B146" s="134"/>
      <c r="C146" s="135" t="s">
        <v>7</v>
      </c>
      <c r="D146" s="135" t="s">
        <v>156</v>
      </c>
      <c r="E146" s="136" t="s">
        <v>1240</v>
      </c>
      <c r="F146" s="137" t="s">
        <v>1241</v>
      </c>
      <c r="G146" s="138" t="s">
        <v>205</v>
      </c>
      <c r="H146" s="139">
        <v>1</v>
      </c>
      <c r="I146" s="140"/>
      <c r="J146" s="139">
        <f t="shared" ref="J146:J151" si="20">ROUND(I146*H146,3)</f>
        <v>0</v>
      </c>
      <c r="K146" s="141"/>
      <c r="L146" s="30"/>
      <c r="M146" s="142" t="s">
        <v>1</v>
      </c>
      <c r="N146" s="143" t="s">
        <v>41</v>
      </c>
      <c r="O146" s="55"/>
      <c r="P146" s="144">
        <f t="shared" ref="P146:P151" si="21">O146*H146</f>
        <v>0</v>
      </c>
      <c r="Q146" s="144">
        <v>1.0500000000000001E-2</v>
      </c>
      <c r="R146" s="144">
        <f t="shared" ref="R146:R151" si="22">Q146*H146</f>
        <v>1.0500000000000001E-2</v>
      </c>
      <c r="S146" s="144">
        <v>0</v>
      </c>
      <c r="T146" s="144">
        <f t="shared" ref="T146:T151" si="23">S146*H146</f>
        <v>0</v>
      </c>
      <c r="U146" s="145" t="s">
        <v>1</v>
      </c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6" t="s">
        <v>160</v>
      </c>
      <c r="AT146" s="146" t="s">
        <v>156</v>
      </c>
      <c r="AU146" s="146" t="s">
        <v>161</v>
      </c>
      <c r="AY146" s="14" t="s">
        <v>155</v>
      </c>
      <c r="BE146" s="147">
        <f t="shared" ref="BE146:BE151" si="24">IF(N146="základná",J146,0)</f>
        <v>0</v>
      </c>
      <c r="BF146" s="147">
        <f t="shared" ref="BF146:BF151" si="25">IF(N146="znížená",J146,0)</f>
        <v>0</v>
      </c>
      <c r="BG146" s="147">
        <f t="shared" ref="BG146:BG151" si="26">IF(N146="zákl. prenesená",J146,0)</f>
        <v>0</v>
      </c>
      <c r="BH146" s="147">
        <f t="shared" ref="BH146:BH151" si="27">IF(N146="zníž. prenesená",J146,0)</f>
        <v>0</v>
      </c>
      <c r="BI146" s="147">
        <f t="shared" ref="BI146:BI151" si="28">IF(N146="nulová",J146,0)</f>
        <v>0</v>
      </c>
      <c r="BJ146" s="14" t="s">
        <v>161</v>
      </c>
      <c r="BK146" s="148">
        <f t="shared" ref="BK146:BK151" si="29">ROUND(I146*H146,3)</f>
        <v>0</v>
      </c>
      <c r="BL146" s="14" t="s">
        <v>160</v>
      </c>
      <c r="BM146" s="146" t="s">
        <v>1242</v>
      </c>
    </row>
    <row r="147" spans="1:65" s="2" customFormat="1" ht="14.5" customHeight="1">
      <c r="A147" s="29"/>
      <c r="B147" s="134"/>
      <c r="C147" s="149" t="s">
        <v>681</v>
      </c>
      <c r="D147" s="149" t="s">
        <v>239</v>
      </c>
      <c r="E147" s="150" t="s">
        <v>1243</v>
      </c>
      <c r="F147" s="151" t="s">
        <v>1244</v>
      </c>
      <c r="G147" s="152" t="s">
        <v>205</v>
      </c>
      <c r="H147" s="153">
        <v>1</v>
      </c>
      <c r="I147" s="154"/>
      <c r="J147" s="153">
        <f t="shared" si="20"/>
        <v>0</v>
      </c>
      <c r="K147" s="155"/>
      <c r="L147" s="156"/>
      <c r="M147" s="157" t="s">
        <v>1</v>
      </c>
      <c r="N147" s="158" t="s">
        <v>41</v>
      </c>
      <c r="O147" s="55"/>
      <c r="P147" s="144">
        <f t="shared" si="21"/>
        <v>0</v>
      </c>
      <c r="Q147" s="144">
        <v>0.22600000000000001</v>
      </c>
      <c r="R147" s="144">
        <f t="shared" si="22"/>
        <v>0.22600000000000001</v>
      </c>
      <c r="S147" s="144">
        <v>0</v>
      </c>
      <c r="T147" s="144">
        <f t="shared" si="23"/>
        <v>0</v>
      </c>
      <c r="U147" s="145" t="s">
        <v>1</v>
      </c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6" t="s">
        <v>242</v>
      </c>
      <c r="AT147" s="146" t="s">
        <v>239</v>
      </c>
      <c r="AU147" s="146" t="s">
        <v>161</v>
      </c>
      <c r="AY147" s="14" t="s">
        <v>155</v>
      </c>
      <c r="BE147" s="147">
        <f t="shared" si="24"/>
        <v>0</v>
      </c>
      <c r="BF147" s="147">
        <f t="shared" si="25"/>
        <v>0</v>
      </c>
      <c r="BG147" s="147">
        <f t="shared" si="26"/>
        <v>0</v>
      </c>
      <c r="BH147" s="147">
        <f t="shared" si="27"/>
        <v>0</v>
      </c>
      <c r="BI147" s="147">
        <f t="shared" si="28"/>
        <v>0</v>
      </c>
      <c r="BJ147" s="14" t="s">
        <v>161</v>
      </c>
      <c r="BK147" s="148">
        <f t="shared" si="29"/>
        <v>0</v>
      </c>
      <c r="BL147" s="14" t="s">
        <v>160</v>
      </c>
      <c r="BM147" s="146" t="s">
        <v>1245</v>
      </c>
    </row>
    <row r="148" spans="1:65" s="2" customFormat="1" ht="24.25" customHeight="1">
      <c r="A148" s="29"/>
      <c r="B148" s="134"/>
      <c r="C148" s="135" t="s">
        <v>647</v>
      </c>
      <c r="D148" s="135" t="s">
        <v>156</v>
      </c>
      <c r="E148" s="136" t="s">
        <v>1246</v>
      </c>
      <c r="F148" s="137" t="s">
        <v>1247</v>
      </c>
      <c r="G148" s="138" t="s">
        <v>317</v>
      </c>
      <c r="H148" s="139">
        <v>28</v>
      </c>
      <c r="I148" s="140"/>
      <c r="J148" s="139">
        <f t="shared" si="20"/>
        <v>0</v>
      </c>
      <c r="K148" s="141"/>
      <c r="L148" s="30"/>
      <c r="M148" s="142" t="s">
        <v>1</v>
      </c>
      <c r="N148" s="143" t="s">
        <v>41</v>
      </c>
      <c r="O148" s="55"/>
      <c r="P148" s="144">
        <f t="shared" si="21"/>
        <v>0</v>
      </c>
      <c r="Q148" s="144">
        <v>2.0000000000000002E-5</v>
      </c>
      <c r="R148" s="144">
        <f t="shared" si="22"/>
        <v>5.6000000000000006E-4</v>
      </c>
      <c r="S148" s="144">
        <v>0</v>
      </c>
      <c r="T148" s="144">
        <f t="shared" si="23"/>
        <v>0</v>
      </c>
      <c r="U148" s="145" t="s">
        <v>1</v>
      </c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6" t="s">
        <v>160</v>
      </c>
      <c r="AT148" s="146" t="s">
        <v>156</v>
      </c>
      <c r="AU148" s="146" t="s">
        <v>161</v>
      </c>
      <c r="AY148" s="14" t="s">
        <v>155</v>
      </c>
      <c r="BE148" s="147">
        <f t="shared" si="24"/>
        <v>0</v>
      </c>
      <c r="BF148" s="147">
        <f t="shared" si="25"/>
        <v>0</v>
      </c>
      <c r="BG148" s="147">
        <f t="shared" si="26"/>
        <v>0</v>
      </c>
      <c r="BH148" s="147">
        <f t="shared" si="27"/>
        <v>0</v>
      </c>
      <c r="BI148" s="147">
        <f t="shared" si="28"/>
        <v>0</v>
      </c>
      <c r="BJ148" s="14" t="s">
        <v>161</v>
      </c>
      <c r="BK148" s="148">
        <f t="shared" si="29"/>
        <v>0</v>
      </c>
      <c r="BL148" s="14" t="s">
        <v>160</v>
      </c>
      <c r="BM148" s="146" t="s">
        <v>1248</v>
      </c>
    </row>
    <row r="149" spans="1:65" s="2" customFormat="1" ht="14.5" customHeight="1">
      <c r="A149" s="29"/>
      <c r="B149" s="134"/>
      <c r="C149" s="149" t="s">
        <v>663</v>
      </c>
      <c r="D149" s="149" t="s">
        <v>239</v>
      </c>
      <c r="E149" s="150" t="s">
        <v>1249</v>
      </c>
      <c r="F149" s="151" t="s">
        <v>1250</v>
      </c>
      <c r="G149" s="152" t="s">
        <v>317</v>
      </c>
      <c r="H149" s="153">
        <v>28</v>
      </c>
      <c r="I149" s="154"/>
      <c r="J149" s="153">
        <f t="shared" si="20"/>
        <v>0</v>
      </c>
      <c r="K149" s="155"/>
      <c r="L149" s="156"/>
      <c r="M149" s="157" t="s">
        <v>1</v>
      </c>
      <c r="N149" s="158" t="s">
        <v>41</v>
      </c>
      <c r="O149" s="55"/>
      <c r="P149" s="144">
        <f t="shared" si="21"/>
        <v>0</v>
      </c>
      <c r="Q149" s="144">
        <v>4.19E-2</v>
      </c>
      <c r="R149" s="144">
        <f t="shared" si="22"/>
        <v>1.1732</v>
      </c>
      <c r="S149" s="144">
        <v>0</v>
      </c>
      <c r="T149" s="144">
        <f t="shared" si="23"/>
        <v>0</v>
      </c>
      <c r="U149" s="145" t="s">
        <v>1</v>
      </c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6" t="s">
        <v>242</v>
      </c>
      <c r="AT149" s="146" t="s">
        <v>239</v>
      </c>
      <c r="AU149" s="146" t="s">
        <v>161</v>
      </c>
      <c r="AY149" s="14" t="s">
        <v>155</v>
      </c>
      <c r="BE149" s="147">
        <f t="shared" si="24"/>
        <v>0</v>
      </c>
      <c r="BF149" s="147">
        <f t="shared" si="25"/>
        <v>0</v>
      </c>
      <c r="BG149" s="147">
        <f t="shared" si="26"/>
        <v>0</v>
      </c>
      <c r="BH149" s="147">
        <f t="shared" si="27"/>
        <v>0</v>
      </c>
      <c r="BI149" s="147">
        <f t="shared" si="28"/>
        <v>0</v>
      </c>
      <c r="BJ149" s="14" t="s">
        <v>161</v>
      </c>
      <c r="BK149" s="148">
        <f t="shared" si="29"/>
        <v>0</v>
      </c>
      <c r="BL149" s="14" t="s">
        <v>160</v>
      </c>
      <c r="BM149" s="146" t="s">
        <v>1251</v>
      </c>
    </row>
    <row r="150" spans="1:65" s="2" customFormat="1" ht="14.5" customHeight="1">
      <c r="A150" s="29"/>
      <c r="B150" s="134"/>
      <c r="C150" s="149" t="s">
        <v>183</v>
      </c>
      <c r="D150" s="149" t="s">
        <v>239</v>
      </c>
      <c r="E150" s="150" t="s">
        <v>1252</v>
      </c>
      <c r="F150" s="151" t="s">
        <v>1253</v>
      </c>
      <c r="G150" s="152" t="s">
        <v>205</v>
      </c>
      <c r="H150" s="153">
        <v>2.1</v>
      </c>
      <c r="I150" s="154"/>
      <c r="J150" s="153">
        <f t="shared" si="20"/>
        <v>0</v>
      </c>
      <c r="K150" s="155"/>
      <c r="L150" s="156"/>
      <c r="M150" s="157" t="s">
        <v>1</v>
      </c>
      <c r="N150" s="158" t="s">
        <v>41</v>
      </c>
      <c r="O150" s="55"/>
      <c r="P150" s="144">
        <f t="shared" si="21"/>
        <v>0</v>
      </c>
      <c r="Q150" s="144">
        <v>4.5220000000000003E-2</v>
      </c>
      <c r="R150" s="144">
        <f t="shared" si="22"/>
        <v>9.4962000000000005E-2</v>
      </c>
      <c r="S150" s="144">
        <v>0</v>
      </c>
      <c r="T150" s="144">
        <f t="shared" si="23"/>
        <v>0</v>
      </c>
      <c r="U150" s="145" t="s">
        <v>1</v>
      </c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46" t="s">
        <v>242</v>
      </c>
      <c r="AT150" s="146" t="s">
        <v>239</v>
      </c>
      <c r="AU150" s="146" t="s">
        <v>161</v>
      </c>
      <c r="AY150" s="14" t="s">
        <v>155</v>
      </c>
      <c r="BE150" s="147">
        <f t="shared" si="24"/>
        <v>0</v>
      </c>
      <c r="BF150" s="147">
        <f t="shared" si="25"/>
        <v>0</v>
      </c>
      <c r="BG150" s="147">
        <f t="shared" si="26"/>
        <v>0</v>
      </c>
      <c r="BH150" s="147">
        <f t="shared" si="27"/>
        <v>0</v>
      </c>
      <c r="BI150" s="147">
        <f t="shared" si="28"/>
        <v>0</v>
      </c>
      <c r="BJ150" s="14" t="s">
        <v>161</v>
      </c>
      <c r="BK150" s="148">
        <f t="shared" si="29"/>
        <v>0</v>
      </c>
      <c r="BL150" s="14" t="s">
        <v>160</v>
      </c>
      <c r="BM150" s="146" t="s">
        <v>1254</v>
      </c>
    </row>
    <row r="151" spans="1:65" s="2" customFormat="1" ht="14.5" customHeight="1">
      <c r="A151" s="29"/>
      <c r="B151" s="134"/>
      <c r="C151" s="135" t="s">
        <v>186</v>
      </c>
      <c r="D151" s="135" t="s">
        <v>156</v>
      </c>
      <c r="E151" s="136" t="s">
        <v>1255</v>
      </c>
      <c r="F151" s="137" t="s">
        <v>1256</v>
      </c>
      <c r="G151" s="138" t="s">
        <v>205</v>
      </c>
      <c r="H151" s="139">
        <v>2</v>
      </c>
      <c r="I151" s="140"/>
      <c r="J151" s="139">
        <f t="shared" si="20"/>
        <v>0</v>
      </c>
      <c r="K151" s="141"/>
      <c r="L151" s="30"/>
      <c r="M151" s="142" t="s">
        <v>1</v>
      </c>
      <c r="N151" s="143" t="s">
        <v>41</v>
      </c>
      <c r="O151" s="55"/>
      <c r="P151" s="144">
        <f t="shared" si="21"/>
        <v>0</v>
      </c>
      <c r="Q151" s="144">
        <v>2.0000000000000002E-5</v>
      </c>
      <c r="R151" s="144">
        <f t="shared" si="22"/>
        <v>4.0000000000000003E-5</v>
      </c>
      <c r="S151" s="144">
        <v>0</v>
      </c>
      <c r="T151" s="144">
        <f t="shared" si="23"/>
        <v>0</v>
      </c>
      <c r="U151" s="145" t="s">
        <v>1</v>
      </c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6" t="s">
        <v>160</v>
      </c>
      <c r="AT151" s="146" t="s">
        <v>156</v>
      </c>
      <c r="AU151" s="146" t="s">
        <v>161</v>
      </c>
      <c r="AY151" s="14" t="s">
        <v>155</v>
      </c>
      <c r="BE151" s="147">
        <f t="shared" si="24"/>
        <v>0</v>
      </c>
      <c r="BF151" s="147">
        <f t="shared" si="25"/>
        <v>0</v>
      </c>
      <c r="BG151" s="147">
        <f t="shared" si="26"/>
        <v>0</v>
      </c>
      <c r="BH151" s="147">
        <f t="shared" si="27"/>
        <v>0</v>
      </c>
      <c r="BI151" s="147">
        <f t="shared" si="28"/>
        <v>0</v>
      </c>
      <c r="BJ151" s="14" t="s">
        <v>161</v>
      </c>
      <c r="BK151" s="148">
        <f t="shared" si="29"/>
        <v>0</v>
      </c>
      <c r="BL151" s="14" t="s">
        <v>160</v>
      </c>
      <c r="BM151" s="146" t="s">
        <v>1257</v>
      </c>
    </row>
    <row r="152" spans="1:65" s="11" customFormat="1" ht="22.95" customHeight="1">
      <c r="B152" s="123"/>
      <c r="D152" s="124" t="s">
        <v>74</v>
      </c>
      <c r="E152" s="168" t="s">
        <v>303</v>
      </c>
      <c r="F152" s="168" t="s">
        <v>304</v>
      </c>
      <c r="I152" s="126"/>
      <c r="J152" s="169">
        <f>BK152</f>
        <v>0</v>
      </c>
      <c r="L152" s="123"/>
      <c r="M152" s="128"/>
      <c r="N152" s="129"/>
      <c r="O152" s="129"/>
      <c r="P152" s="130">
        <f>SUM(P153:P167)</f>
        <v>0</v>
      </c>
      <c r="Q152" s="129"/>
      <c r="R152" s="130">
        <f>SUM(R153:R167)</f>
        <v>26.19275</v>
      </c>
      <c r="S152" s="129"/>
      <c r="T152" s="130">
        <f>SUM(T153:T167)</f>
        <v>8.2799999999999994</v>
      </c>
      <c r="U152" s="131"/>
      <c r="AR152" s="124" t="s">
        <v>83</v>
      </c>
      <c r="AT152" s="132" t="s">
        <v>74</v>
      </c>
      <c r="AU152" s="132" t="s">
        <v>83</v>
      </c>
      <c r="AY152" s="124" t="s">
        <v>155</v>
      </c>
      <c r="BK152" s="133">
        <f>SUM(BK153:BK167)</f>
        <v>0</v>
      </c>
    </row>
    <row r="153" spans="1:65" s="2" customFormat="1" ht="24.25" customHeight="1">
      <c r="A153" s="29"/>
      <c r="B153" s="134"/>
      <c r="C153" s="135" t="s">
        <v>669</v>
      </c>
      <c r="D153" s="135" t="s">
        <v>156</v>
      </c>
      <c r="E153" s="136" t="s">
        <v>1258</v>
      </c>
      <c r="F153" s="137" t="s">
        <v>1259</v>
      </c>
      <c r="G153" s="138" t="s">
        <v>205</v>
      </c>
      <c r="H153" s="139">
        <v>6</v>
      </c>
      <c r="I153" s="140"/>
      <c r="J153" s="139">
        <f t="shared" ref="J153:J167" si="30">ROUND(I153*H153,3)</f>
        <v>0</v>
      </c>
      <c r="K153" s="141"/>
      <c r="L153" s="30"/>
      <c r="M153" s="142" t="s">
        <v>1</v>
      </c>
      <c r="N153" s="143" t="s">
        <v>41</v>
      </c>
      <c r="O153" s="55"/>
      <c r="P153" s="144">
        <f t="shared" ref="P153:P167" si="31">O153*H153</f>
        <v>0</v>
      </c>
      <c r="Q153" s="144">
        <v>0.22684000000000001</v>
      </c>
      <c r="R153" s="144">
        <f t="shared" ref="R153:R167" si="32">Q153*H153</f>
        <v>1.36104</v>
      </c>
      <c r="S153" s="144">
        <v>0</v>
      </c>
      <c r="T153" s="144">
        <f t="shared" ref="T153:T167" si="33">S153*H153</f>
        <v>0</v>
      </c>
      <c r="U153" s="145" t="s">
        <v>1</v>
      </c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6" t="s">
        <v>160</v>
      </c>
      <c r="AT153" s="146" t="s">
        <v>156</v>
      </c>
      <c r="AU153" s="146" t="s">
        <v>161</v>
      </c>
      <c r="AY153" s="14" t="s">
        <v>155</v>
      </c>
      <c r="BE153" s="147">
        <f t="shared" ref="BE153:BE167" si="34">IF(N153="základná",J153,0)</f>
        <v>0</v>
      </c>
      <c r="BF153" s="147">
        <f t="shared" ref="BF153:BF167" si="35">IF(N153="znížená",J153,0)</f>
        <v>0</v>
      </c>
      <c r="BG153" s="147">
        <f t="shared" ref="BG153:BG167" si="36">IF(N153="zákl. prenesená",J153,0)</f>
        <v>0</v>
      </c>
      <c r="BH153" s="147">
        <f t="shared" ref="BH153:BH167" si="37">IF(N153="zníž. prenesená",J153,0)</f>
        <v>0</v>
      </c>
      <c r="BI153" s="147">
        <f t="shared" ref="BI153:BI167" si="38">IF(N153="nulová",J153,0)</f>
        <v>0</v>
      </c>
      <c r="BJ153" s="14" t="s">
        <v>161</v>
      </c>
      <c r="BK153" s="148">
        <f t="shared" ref="BK153:BK167" si="39">ROUND(I153*H153,3)</f>
        <v>0</v>
      </c>
      <c r="BL153" s="14" t="s">
        <v>160</v>
      </c>
      <c r="BM153" s="146" t="s">
        <v>1260</v>
      </c>
    </row>
    <row r="154" spans="1:65" s="2" customFormat="1" ht="14.5" customHeight="1">
      <c r="A154" s="29"/>
      <c r="B154" s="134"/>
      <c r="C154" s="149" t="s">
        <v>716</v>
      </c>
      <c r="D154" s="149" t="s">
        <v>239</v>
      </c>
      <c r="E154" s="150" t="s">
        <v>1261</v>
      </c>
      <c r="F154" s="151" t="s">
        <v>1262</v>
      </c>
      <c r="G154" s="152" t="s">
        <v>205</v>
      </c>
      <c r="H154" s="153">
        <v>6</v>
      </c>
      <c r="I154" s="154"/>
      <c r="J154" s="153">
        <f t="shared" si="30"/>
        <v>0</v>
      </c>
      <c r="K154" s="155"/>
      <c r="L154" s="156"/>
      <c r="M154" s="157" t="s">
        <v>1</v>
      </c>
      <c r="N154" s="158" t="s">
        <v>41</v>
      </c>
      <c r="O154" s="55"/>
      <c r="P154" s="144">
        <f t="shared" si="31"/>
        <v>0</v>
      </c>
      <c r="Q154" s="144">
        <v>0</v>
      </c>
      <c r="R154" s="144">
        <f t="shared" si="32"/>
        <v>0</v>
      </c>
      <c r="S154" s="144">
        <v>0</v>
      </c>
      <c r="T154" s="144">
        <f t="shared" si="33"/>
        <v>0</v>
      </c>
      <c r="U154" s="145" t="s">
        <v>1</v>
      </c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6" t="s">
        <v>242</v>
      </c>
      <c r="AT154" s="146" t="s">
        <v>239</v>
      </c>
      <c r="AU154" s="146" t="s">
        <v>161</v>
      </c>
      <c r="AY154" s="14" t="s">
        <v>155</v>
      </c>
      <c r="BE154" s="147">
        <f t="shared" si="34"/>
        <v>0</v>
      </c>
      <c r="BF154" s="147">
        <f t="shared" si="35"/>
        <v>0</v>
      </c>
      <c r="BG154" s="147">
        <f t="shared" si="36"/>
        <v>0</v>
      </c>
      <c r="BH154" s="147">
        <f t="shared" si="37"/>
        <v>0</v>
      </c>
      <c r="BI154" s="147">
        <f t="shared" si="38"/>
        <v>0</v>
      </c>
      <c r="BJ154" s="14" t="s">
        <v>161</v>
      </c>
      <c r="BK154" s="148">
        <f t="shared" si="39"/>
        <v>0</v>
      </c>
      <c r="BL154" s="14" t="s">
        <v>160</v>
      </c>
      <c r="BM154" s="146" t="s">
        <v>1263</v>
      </c>
    </row>
    <row r="155" spans="1:65" s="2" customFormat="1" ht="14.5" customHeight="1">
      <c r="A155" s="29"/>
      <c r="B155" s="134"/>
      <c r="C155" s="149" t="s">
        <v>212</v>
      </c>
      <c r="D155" s="149" t="s">
        <v>239</v>
      </c>
      <c r="E155" s="150" t="s">
        <v>1264</v>
      </c>
      <c r="F155" s="151" t="s">
        <v>1265</v>
      </c>
      <c r="G155" s="152" t="s">
        <v>205</v>
      </c>
      <c r="H155" s="153">
        <v>12</v>
      </c>
      <c r="I155" s="154"/>
      <c r="J155" s="153">
        <f t="shared" si="30"/>
        <v>0</v>
      </c>
      <c r="K155" s="155"/>
      <c r="L155" s="156"/>
      <c r="M155" s="157" t="s">
        <v>1</v>
      </c>
      <c r="N155" s="158" t="s">
        <v>41</v>
      </c>
      <c r="O155" s="55"/>
      <c r="P155" s="144">
        <f t="shared" si="31"/>
        <v>0</v>
      </c>
      <c r="Q155" s="144">
        <v>0</v>
      </c>
      <c r="R155" s="144">
        <f t="shared" si="32"/>
        <v>0</v>
      </c>
      <c r="S155" s="144">
        <v>0</v>
      </c>
      <c r="T155" s="144">
        <f t="shared" si="33"/>
        <v>0</v>
      </c>
      <c r="U155" s="145" t="s">
        <v>1</v>
      </c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6" t="s">
        <v>242</v>
      </c>
      <c r="AT155" s="146" t="s">
        <v>239</v>
      </c>
      <c r="AU155" s="146" t="s">
        <v>161</v>
      </c>
      <c r="AY155" s="14" t="s">
        <v>155</v>
      </c>
      <c r="BE155" s="147">
        <f t="shared" si="34"/>
        <v>0</v>
      </c>
      <c r="BF155" s="147">
        <f t="shared" si="35"/>
        <v>0</v>
      </c>
      <c r="BG155" s="147">
        <f t="shared" si="36"/>
        <v>0</v>
      </c>
      <c r="BH155" s="147">
        <f t="shared" si="37"/>
        <v>0</v>
      </c>
      <c r="BI155" s="147">
        <f t="shared" si="38"/>
        <v>0</v>
      </c>
      <c r="BJ155" s="14" t="s">
        <v>161</v>
      </c>
      <c r="BK155" s="148">
        <f t="shared" si="39"/>
        <v>0</v>
      </c>
      <c r="BL155" s="14" t="s">
        <v>160</v>
      </c>
      <c r="BM155" s="146" t="s">
        <v>1266</v>
      </c>
    </row>
    <row r="156" spans="1:65" s="2" customFormat="1" ht="14.5" customHeight="1">
      <c r="A156" s="29"/>
      <c r="B156" s="134"/>
      <c r="C156" s="149" t="s">
        <v>721</v>
      </c>
      <c r="D156" s="149" t="s">
        <v>239</v>
      </c>
      <c r="E156" s="150" t="s">
        <v>1267</v>
      </c>
      <c r="F156" s="151" t="s">
        <v>1268</v>
      </c>
      <c r="G156" s="152" t="s">
        <v>205</v>
      </c>
      <c r="H156" s="153">
        <v>6</v>
      </c>
      <c r="I156" s="154"/>
      <c r="J156" s="153">
        <f t="shared" si="30"/>
        <v>0</v>
      </c>
      <c r="K156" s="155"/>
      <c r="L156" s="156"/>
      <c r="M156" s="157" t="s">
        <v>1</v>
      </c>
      <c r="N156" s="158" t="s">
        <v>41</v>
      </c>
      <c r="O156" s="55"/>
      <c r="P156" s="144">
        <f t="shared" si="31"/>
        <v>0</v>
      </c>
      <c r="Q156" s="144">
        <v>0</v>
      </c>
      <c r="R156" s="144">
        <f t="shared" si="32"/>
        <v>0</v>
      </c>
      <c r="S156" s="144">
        <v>0</v>
      </c>
      <c r="T156" s="144">
        <f t="shared" si="33"/>
        <v>0</v>
      </c>
      <c r="U156" s="145" t="s">
        <v>1</v>
      </c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46" t="s">
        <v>242</v>
      </c>
      <c r="AT156" s="146" t="s">
        <v>239</v>
      </c>
      <c r="AU156" s="146" t="s">
        <v>161</v>
      </c>
      <c r="AY156" s="14" t="s">
        <v>155</v>
      </c>
      <c r="BE156" s="147">
        <f t="shared" si="34"/>
        <v>0</v>
      </c>
      <c r="BF156" s="147">
        <f t="shared" si="35"/>
        <v>0</v>
      </c>
      <c r="BG156" s="147">
        <f t="shared" si="36"/>
        <v>0</v>
      </c>
      <c r="BH156" s="147">
        <f t="shared" si="37"/>
        <v>0</v>
      </c>
      <c r="BI156" s="147">
        <f t="shared" si="38"/>
        <v>0</v>
      </c>
      <c r="BJ156" s="14" t="s">
        <v>161</v>
      </c>
      <c r="BK156" s="148">
        <f t="shared" si="39"/>
        <v>0</v>
      </c>
      <c r="BL156" s="14" t="s">
        <v>160</v>
      </c>
      <c r="BM156" s="146" t="s">
        <v>1269</v>
      </c>
    </row>
    <row r="157" spans="1:65" s="2" customFormat="1" ht="14.5" customHeight="1">
      <c r="A157" s="29"/>
      <c r="B157" s="134"/>
      <c r="C157" s="149" t="s">
        <v>674</v>
      </c>
      <c r="D157" s="149" t="s">
        <v>239</v>
      </c>
      <c r="E157" s="150" t="s">
        <v>1270</v>
      </c>
      <c r="F157" s="151" t="s">
        <v>1271</v>
      </c>
      <c r="G157" s="152" t="s">
        <v>205</v>
      </c>
      <c r="H157" s="153">
        <v>18</v>
      </c>
      <c r="I157" s="154"/>
      <c r="J157" s="153">
        <f t="shared" si="30"/>
        <v>0</v>
      </c>
      <c r="K157" s="155"/>
      <c r="L157" s="156"/>
      <c r="M157" s="157" t="s">
        <v>1</v>
      </c>
      <c r="N157" s="158" t="s">
        <v>41</v>
      </c>
      <c r="O157" s="55"/>
      <c r="P157" s="144">
        <f t="shared" si="31"/>
        <v>0</v>
      </c>
      <c r="Q157" s="144">
        <v>0</v>
      </c>
      <c r="R157" s="144">
        <f t="shared" si="32"/>
        <v>0</v>
      </c>
      <c r="S157" s="144">
        <v>0</v>
      </c>
      <c r="T157" s="144">
        <f t="shared" si="33"/>
        <v>0</v>
      </c>
      <c r="U157" s="145" t="s">
        <v>1</v>
      </c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46" t="s">
        <v>242</v>
      </c>
      <c r="AT157" s="146" t="s">
        <v>239</v>
      </c>
      <c r="AU157" s="146" t="s">
        <v>161</v>
      </c>
      <c r="AY157" s="14" t="s">
        <v>155</v>
      </c>
      <c r="BE157" s="147">
        <f t="shared" si="34"/>
        <v>0</v>
      </c>
      <c r="BF157" s="147">
        <f t="shared" si="35"/>
        <v>0</v>
      </c>
      <c r="BG157" s="147">
        <f t="shared" si="36"/>
        <v>0</v>
      </c>
      <c r="BH157" s="147">
        <f t="shared" si="37"/>
        <v>0</v>
      </c>
      <c r="BI157" s="147">
        <f t="shared" si="38"/>
        <v>0</v>
      </c>
      <c r="BJ157" s="14" t="s">
        <v>161</v>
      </c>
      <c r="BK157" s="148">
        <f t="shared" si="39"/>
        <v>0</v>
      </c>
      <c r="BL157" s="14" t="s">
        <v>160</v>
      </c>
      <c r="BM157" s="146" t="s">
        <v>1272</v>
      </c>
    </row>
    <row r="158" spans="1:65" s="2" customFormat="1" ht="24.25" customHeight="1">
      <c r="A158" s="29"/>
      <c r="B158" s="134"/>
      <c r="C158" s="135" t="s">
        <v>727</v>
      </c>
      <c r="D158" s="135" t="s">
        <v>156</v>
      </c>
      <c r="E158" s="136" t="s">
        <v>1273</v>
      </c>
      <c r="F158" s="137" t="s">
        <v>1274</v>
      </c>
      <c r="G158" s="138" t="s">
        <v>317</v>
      </c>
      <c r="H158" s="139">
        <v>30</v>
      </c>
      <c r="I158" s="140"/>
      <c r="J158" s="139">
        <f t="shared" si="30"/>
        <v>0</v>
      </c>
      <c r="K158" s="141"/>
      <c r="L158" s="30"/>
      <c r="M158" s="142" t="s">
        <v>1</v>
      </c>
      <c r="N158" s="143" t="s">
        <v>41</v>
      </c>
      <c r="O158" s="55"/>
      <c r="P158" s="144">
        <f t="shared" si="31"/>
        <v>0</v>
      </c>
      <c r="Q158" s="144">
        <v>9.0000000000000006E-5</v>
      </c>
      <c r="R158" s="144">
        <f t="shared" si="32"/>
        <v>2.7000000000000001E-3</v>
      </c>
      <c r="S158" s="144">
        <v>0</v>
      </c>
      <c r="T158" s="144">
        <f t="shared" si="33"/>
        <v>0</v>
      </c>
      <c r="U158" s="145" t="s">
        <v>1</v>
      </c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6" t="s">
        <v>160</v>
      </c>
      <c r="AT158" s="146" t="s">
        <v>156</v>
      </c>
      <c r="AU158" s="146" t="s">
        <v>161</v>
      </c>
      <c r="AY158" s="14" t="s">
        <v>155</v>
      </c>
      <c r="BE158" s="147">
        <f t="shared" si="34"/>
        <v>0</v>
      </c>
      <c r="BF158" s="147">
        <f t="shared" si="35"/>
        <v>0</v>
      </c>
      <c r="BG158" s="147">
        <f t="shared" si="36"/>
        <v>0</v>
      </c>
      <c r="BH158" s="147">
        <f t="shared" si="37"/>
        <v>0</v>
      </c>
      <c r="BI158" s="147">
        <f t="shared" si="38"/>
        <v>0</v>
      </c>
      <c r="BJ158" s="14" t="s">
        <v>161</v>
      </c>
      <c r="BK158" s="148">
        <f t="shared" si="39"/>
        <v>0</v>
      </c>
      <c r="BL158" s="14" t="s">
        <v>160</v>
      </c>
      <c r="BM158" s="146" t="s">
        <v>1275</v>
      </c>
    </row>
    <row r="159" spans="1:65" s="2" customFormat="1" ht="24.25" customHeight="1">
      <c r="A159" s="29"/>
      <c r="B159" s="134"/>
      <c r="C159" s="135" t="s">
        <v>677</v>
      </c>
      <c r="D159" s="135" t="s">
        <v>156</v>
      </c>
      <c r="E159" s="136" t="s">
        <v>1276</v>
      </c>
      <c r="F159" s="137" t="s">
        <v>1277</v>
      </c>
      <c r="G159" s="138" t="s">
        <v>317</v>
      </c>
      <c r="H159" s="139">
        <v>30</v>
      </c>
      <c r="I159" s="140"/>
      <c r="J159" s="139">
        <f t="shared" si="30"/>
        <v>0</v>
      </c>
      <c r="K159" s="141"/>
      <c r="L159" s="30"/>
      <c r="M159" s="142" t="s">
        <v>1</v>
      </c>
      <c r="N159" s="143" t="s">
        <v>41</v>
      </c>
      <c r="O159" s="55"/>
      <c r="P159" s="144">
        <f t="shared" si="31"/>
        <v>0</v>
      </c>
      <c r="Q159" s="144">
        <v>4.0000000000000003E-5</v>
      </c>
      <c r="R159" s="144">
        <f t="shared" si="32"/>
        <v>1.2000000000000001E-3</v>
      </c>
      <c r="S159" s="144">
        <v>0</v>
      </c>
      <c r="T159" s="144">
        <f t="shared" si="33"/>
        <v>0</v>
      </c>
      <c r="U159" s="145" t="s">
        <v>1</v>
      </c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6" t="s">
        <v>160</v>
      </c>
      <c r="AT159" s="146" t="s">
        <v>156</v>
      </c>
      <c r="AU159" s="146" t="s">
        <v>161</v>
      </c>
      <c r="AY159" s="14" t="s">
        <v>155</v>
      </c>
      <c r="BE159" s="147">
        <f t="shared" si="34"/>
        <v>0</v>
      </c>
      <c r="BF159" s="147">
        <f t="shared" si="35"/>
        <v>0</v>
      </c>
      <c r="BG159" s="147">
        <f t="shared" si="36"/>
        <v>0</v>
      </c>
      <c r="BH159" s="147">
        <f t="shared" si="37"/>
        <v>0</v>
      </c>
      <c r="BI159" s="147">
        <f t="shared" si="38"/>
        <v>0</v>
      </c>
      <c r="BJ159" s="14" t="s">
        <v>161</v>
      </c>
      <c r="BK159" s="148">
        <f t="shared" si="39"/>
        <v>0</v>
      </c>
      <c r="BL159" s="14" t="s">
        <v>160</v>
      </c>
      <c r="BM159" s="146" t="s">
        <v>1278</v>
      </c>
    </row>
    <row r="160" spans="1:65" s="2" customFormat="1" ht="24.25" customHeight="1">
      <c r="A160" s="29"/>
      <c r="B160" s="134"/>
      <c r="C160" s="135" t="s">
        <v>734</v>
      </c>
      <c r="D160" s="135" t="s">
        <v>156</v>
      </c>
      <c r="E160" s="136" t="s">
        <v>1279</v>
      </c>
      <c r="F160" s="137" t="s">
        <v>1280</v>
      </c>
      <c r="G160" s="138" t="s">
        <v>317</v>
      </c>
      <c r="H160" s="139">
        <v>30</v>
      </c>
      <c r="I160" s="140"/>
      <c r="J160" s="139">
        <f t="shared" si="30"/>
        <v>0</v>
      </c>
      <c r="K160" s="141"/>
      <c r="L160" s="30"/>
      <c r="M160" s="142" t="s">
        <v>1</v>
      </c>
      <c r="N160" s="143" t="s">
        <v>41</v>
      </c>
      <c r="O160" s="55"/>
      <c r="P160" s="144">
        <f t="shared" si="31"/>
        <v>0</v>
      </c>
      <c r="Q160" s="144">
        <v>0</v>
      </c>
      <c r="R160" s="144">
        <f t="shared" si="32"/>
        <v>0</v>
      </c>
      <c r="S160" s="144">
        <v>0</v>
      </c>
      <c r="T160" s="144">
        <f t="shared" si="33"/>
        <v>0</v>
      </c>
      <c r="U160" s="145" t="s">
        <v>1</v>
      </c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6" t="s">
        <v>160</v>
      </c>
      <c r="AT160" s="146" t="s">
        <v>156</v>
      </c>
      <c r="AU160" s="146" t="s">
        <v>161</v>
      </c>
      <c r="AY160" s="14" t="s">
        <v>155</v>
      </c>
      <c r="BE160" s="147">
        <f t="shared" si="34"/>
        <v>0</v>
      </c>
      <c r="BF160" s="147">
        <f t="shared" si="35"/>
        <v>0</v>
      </c>
      <c r="BG160" s="147">
        <f t="shared" si="36"/>
        <v>0</v>
      </c>
      <c r="BH160" s="147">
        <f t="shared" si="37"/>
        <v>0</v>
      </c>
      <c r="BI160" s="147">
        <f t="shared" si="38"/>
        <v>0</v>
      </c>
      <c r="BJ160" s="14" t="s">
        <v>161</v>
      </c>
      <c r="BK160" s="148">
        <f t="shared" si="39"/>
        <v>0</v>
      </c>
      <c r="BL160" s="14" t="s">
        <v>160</v>
      </c>
      <c r="BM160" s="146" t="s">
        <v>1281</v>
      </c>
    </row>
    <row r="161" spans="1:65" s="2" customFormat="1" ht="24.25" customHeight="1">
      <c r="A161" s="29"/>
      <c r="B161" s="134"/>
      <c r="C161" s="135" t="s">
        <v>706</v>
      </c>
      <c r="D161" s="135" t="s">
        <v>156</v>
      </c>
      <c r="E161" s="136" t="s">
        <v>1282</v>
      </c>
      <c r="F161" s="137" t="s">
        <v>1283</v>
      </c>
      <c r="G161" s="138" t="s">
        <v>317</v>
      </c>
      <c r="H161" s="139">
        <v>101</v>
      </c>
      <c r="I161" s="140"/>
      <c r="J161" s="139">
        <f t="shared" si="30"/>
        <v>0</v>
      </c>
      <c r="K161" s="141"/>
      <c r="L161" s="30"/>
      <c r="M161" s="142" t="s">
        <v>1</v>
      </c>
      <c r="N161" s="143" t="s">
        <v>41</v>
      </c>
      <c r="O161" s="55"/>
      <c r="P161" s="144">
        <f t="shared" si="31"/>
        <v>0</v>
      </c>
      <c r="Q161" s="144">
        <v>0.16400999999999999</v>
      </c>
      <c r="R161" s="144">
        <f t="shared" si="32"/>
        <v>16.565009999999997</v>
      </c>
      <c r="S161" s="144">
        <v>0</v>
      </c>
      <c r="T161" s="144">
        <f t="shared" si="33"/>
        <v>0</v>
      </c>
      <c r="U161" s="145" t="s">
        <v>1</v>
      </c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6" t="s">
        <v>160</v>
      </c>
      <c r="AT161" s="146" t="s">
        <v>156</v>
      </c>
      <c r="AU161" s="146" t="s">
        <v>161</v>
      </c>
      <c r="AY161" s="14" t="s">
        <v>155</v>
      </c>
      <c r="BE161" s="147">
        <f t="shared" si="34"/>
        <v>0</v>
      </c>
      <c r="BF161" s="147">
        <f t="shared" si="35"/>
        <v>0</v>
      </c>
      <c r="BG161" s="147">
        <f t="shared" si="36"/>
        <v>0</v>
      </c>
      <c r="BH161" s="147">
        <f t="shared" si="37"/>
        <v>0</v>
      </c>
      <c r="BI161" s="147">
        <f t="shared" si="38"/>
        <v>0</v>
      </c>
      <c r="BJ161" s="14" t="s">
        <v>161</v>
      </c>
      <c r="BK161" s="148">
        <f t="shared" si="39"/>
        <v>0</v>
      </c>
      <c r="BL161" s="14" t="s">
        <v>160</v>
      </c>
      <c r="BM161" s="146" t="s">
        <v>1284</v>
      </c>
    </row>
    <row r="162" spans="1:65" s="2" customFormat="1" ht="14.5" customHeight="1">
      <c r="A162" s="29"/>
      <c r="B162" s="134"/>
      <c r="C162" s="149" t="s">
        <v>666</v>
      </c>
      <c r="D162" s="149" t="s">
        <v>239</v>
      </c>
      <c r="E162" s="150" t="s">
        <v>1285</v>
      </c>
      <c r="F162" s="151" t="s">
        <v>1286</v>
      </c>
      <c r="G162" s="152" t="s">
        <v>205</v>
      </c>
      <c r="H162" s="153">
        <v>102</v>
      </c>
      <c r="I162" s="154"/>
      <c r="J162" s="153">
        <f t="shared" si="30"/>
        <v>0</v>
      </c>
      <c r="K162" s="155"/>
      <c r="L162" s="156"/>
      <c r="M162" s="157" t="s">
        <v>1</v>
      </c>
      <c r="N162" s="158" t="s">
        <v>41</v>
      </c>
      <c r="O162" s="55"/>
      <c r="P162" s="144">
        <f t="shared" si="31"/>
        <v>0</v>
      </c>
      <c r="Q162" s="144">
        <v>8.1000000000000003E-2</v>
      </c>
      <c r="R162" s="144">
        <f t="shared" si="32"/>
        <v>8.2620000000000005</v>
      </c>
      <c r="S162" s="144">
        <v>0</v>
      </c>
      <c r="T162" s="144">
        <f t="shared" si="33"/>
        <v>0</v>
      </c>
      <c r="U162" s="145" t="s">
        <v>1</v>
      </c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6" t="s">
        <v>242</v>
      </c>
      <c r="AT162" s="146" t="s">
        <v>239</v>
      </c>
      <c r="AU162" s="146" t="s">
        <v>161</v>
      </c>
      <c r="AY162" s="14" t="s">
        <v>155</v>
      </c>
      <c r="BE162" s="147">
        <f t="shared" si="34"/>
        <v>0</v>
      </c>
      <c r="BF162" s="147">
        <f t="shared" si="35"/>
        <v>0</v>
      </c>
      <c r="BG162" s="147">
        <f t="shared" si="36"/>
        <v>0</v>
      </c>
      <c r="BH162" s="147">
        <f t="shared" si="37"/>
        <v>0</v>
      </c>
      <c r="BI162" s="147">
        <f t="shared" si="38"/>
        <v>0</v>
      </c>
      <c r="BJ162" s="14" t="s">
        <v>161</v>
      </c>
      <c r="BK162" s="148">
        <f t="shared" si="39"/>
        <v>0</v>
      </c>
      <c r="BL162" s="14" t="s">
        <v>160</v>
      </c>
      <c r="BM162" s="146" t="s">
        <v>1287</v>
      </c>
    </row>
    <row r="163" spans="1:65" s="2" customFormat="1" ht="24.25" customHeight="1">
      <c r="A163" s="29"/>
      <c r="B163" s="134"/>
      <c r="C163" s="135" t="s">
        <v>644</v>
      </c>
      <c r="D163" s="135" t="s">
        <v>156</v>
      </c>
      <c r="E163" s="136" t="s">
        <v>1288</v>
      </c>
      <c r="F163" s="137" t="s">
        <v>1289</v>
      </c>
      <c r="G163" s="138" t="s">
        <v>317</v>
      </c>
      <c r="H163" s="139">
        <v>40</v>
      </c>
      <c r="I163" s="140"/>
      <c r="J163" s="139">
        <f t="shared" si="30"/>
        <v>0</v>
      </c>
      <c r="K163" s="141"/>
      <c r="L163" s="30"/>
      <c r="M163" s="142" t="s">
        <v>1</v>
      </c>
      <c r="N163" s="143" t="s">
        <v>41</v>
      </c>
      <c r="O163" s="55"/>
      <c r="P163" s="144">
        <f t="shared" si="31"/>
        <v>0</v>
      </c>
      <c r="Q163" s="144">
        <v>2.0000000000000002E-5</v>
      </c>
      <c r="R163" s="144">
        <f t="shared" si="32"/>
        <v>8.0000000000000004E-4</v>
      </c>
      <c r="S163" s="144">
        <v>0</v>
      </c>
      <c r="T163" s="144">
        <f t="shared" si="33"/>
        <v>0</v>
      </c>
      <c r="U163" s="145" t="s">
        <v>1</v>
      </c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6" t="s">
        <v>160</v>
      </c>
      <c r="AT163" s="146" t="s">
        <v>156</v>
      </c>
      <c r="AU163" s="146" t="s">
        <v>161</v>
      </c>
      <c r="AY163" s="14" t="s">
        <v>155</v>
      </c>
      <c r="BE163" s="147">
        <f t="shared" si="34"/>
        <v>0</v>
      </c>
      <c r="BF163" s="147">
        <f t="shared" si="35"/>
        <v>0</v>
      </c>
      <c r="BG163" s="147">
        <f t="shared" si="36"/>
        <v>0</v>
      </c>
      <c r="BH163" s="147">
        <f t="shared" si="37"/>
        <v>0</v>
      </c>
      <c r="BI163" s="147">
        <f t="shared" si="38"/>
        <v>0</v>
      </c>
      <c r="BJ163" s="14" t="s">
        <v>161</v>
      </c>
      <c r="BK163" s="148">
        <f t="shared" si="39"/>
        <v>0</v>
      </c>
      <c r="BL163" s="14" t="s">
        <v>160</v>
      </c>
      <c r="BM163" s="146" t="s">
        <v>1290</v>
      </c>
    </row>
    <row r="164" spans="1:65" s="2" customFormat="1" ht="14.5" customHeight="1">
      <c r="A164" s="29"/>
      <c r="B164" s="134"/>
      <c r="C164" s="135" t="s">
        <v>242</v>
      </c>
      <c r="D164" s="135" t="s">
        <v>156</v>
      </c>
      <c r="E164" s="136" t="s">
        <v>1291</v>
      </c>
      <c r="F164" s="137" t="s">
        <v>1292</v>
      </c>
      <c r="G164" s="138" t="s">
        <v>317</v>
      </c>
      <c r="H164" s="139">
        <v>24</v>
      </c>
      <c r="I164" s="140"/>
      <c r="J164" s="139">
        <f t="shared" si="30"/>
        <v>0</v>
      </c>
      <c r="K164" s="141"/>
      <c r="L164" s="30"/>
      <c r="M164" s="142" t="s">
        <v>1</v>
      </c>
      <c r="N164" s="143" t="s">
        <v>41</v>
      </c>
      <c r="O164" s="55"/>
      <c r="P164" s="144">
        <f t="shared" si="31"/>
        <v>0</v>
      </c>
      <c r="Q164" s="144">
        <v>0</v>
      </c>
      <c r="R164" s="144">
        <f t="shared" si="32"/>
        <v>0</v>
      </c>
      <c r="S164" s="144">
        <v>0.34499999999999997</v>
      </c>
      <c r="T164" s="144">
        <f t="shared" si="33"/>
        <v>8.2799999999999994</v>
      </c>
      <c r="U164" s="145" t="s">
        <v>1</v>
      </c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6" t="s">
        <v>160</v>
      </c>
      <c r="AT164" s="146" t="s">
        <v>156</v>
      </c>
      <c r="AU164" s="146" t="s">
        <v>161</v>
      </c>
      <c r="AY164" s="14" t="s">
        <v>155</v>
      </c>
      <c r="BE164" s="147">
        <f t="shared" si="34"/>
        <v>0</v>
      </c>
      <c r="BF164" s="147">
        <f t="shared" si="35"/>
        <v>0</v>
      </c>
      <c r="BG164" s="147">
        <f t="shared" si="36"/>
        <v>0</v>
      </c>
      <c r="BH164" s="147">
        <f t="shared" si="37"/>
        <v>0</v>
      </c>
      <c r="BI164" s="147">
        <f t="shared" si="38"/>
        <v>0</v>
      </c>
      <c r="BJ164" s="14" t="s">
        <v>161</v>
      </c>
      <c r="BK164" s="148">
        <f t="shared" si="39"/>
        <v>0</v>
      </c>
      <c r="BL164" s="14" t="s">
        <v>160</v>
      </c>
      <c r="BM164" s="146" t="s">
        <v>1293</v>
      </c>
    </row>
    <row r="165" spans="1:65" s="2" customFormat="1" ht="24.25" customHeight="1">
      <c r="A165" s="29"/>
      <c r="B165" s="134"/>
      <c r="C165" s="135" t="s">
        <v>680</v>
      </c>
      <c r="D165" s="135" t="s">
        <v>156</v>
      </c>
      <c r="E165" s="136" t="s">
        <v>1294</v>
      </c>
      <c r="F165" s="137" t="s">
        <v>1295</v>
      </c>
      <c r="G165" s="138" t="s">
        <v>191</v>
      </c>
      <c r="H165" s="139">
        <v>8.2799999999999994</v>
      </c>
      <c r="I165" s="140"/>
      <c r="J165" s="139">
        <f t="shared" si="30"/>
        <v>0</v>
      </c>
      <c r="K165" s="141"/>
      <c r="L165" s="30"/>
      <c r="M165" s="142" t="s">
        <v>1</v>
      </c>
      <c r="N165" s="143" t="s">
        <v>41</v>
      </c>
      <c r="O165" s="55"/>
      <c r="P165" s="144">
        <f t="shared" si="31"/>
        <v>0</v>
      </c>
      <c r="Q165" s="144">
        <v>0</v>
      </c>
      <c r="R165" s="144">
        <f t="shared" si="32"/>
        <v>0</v>
      </c>
      <c r="S165" s="144">
        <v>0</v>
      </c>
      <c r="T165" s="144">
        <f t="shared" si="33"/>
        <v>0</v>
      </c>
      <c r="U165" s="145" t="s">
        <v>1</v>
      </c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6" t="s">
        <v>160</v>
      </c>
      <c r="AT165" s="146" t="s">
        <v>156</v>
      </c>
      <c r="AU165" s="146" t="s">
        <v>161</v>
      </c>
      <c r="AY165" s="14" t="s">
        <v>155</v>
      </c>
      <c r="BE165" s="147">
        <f t="shared" si="34"/>
        <v>0</v>
      </c>
      <c r="BF165" s="147">
        <f t="shared" si="35"/>
        <v>0</v>
      </c>
      <c r="BG165" s="147">
        <f t="shared" si="36"/>
        <v>0</v>
      </c>
      <c r="BH165" s="147">
        <f t="shared" si="37"/>
        <v>0</v>
      </c>
      <c r="BI165" s="147">
        <f t="shared" si="38"/>
        <v>0</v>
      </c>
      <c r="BJ165" s="14" t="s">
        <v>161</v>
      </c>
      <c r="BK165" s="148">
        <f t="shared" si="39"/>
        <v>0</v>
      </c>
      <c r="BL165" s="14" t="s">
        <v>160</v>
      </c>
      <c r="BM165" s="146" t="s">
        <v>1296</v>
      </c>
    </row>
    <row r="166" spans="1:65" s="2" customFormat="1" ht="24.25" customHeight="1">
      <c r="A166" s="29"/>
      <c r="B166" s="134"/>
      <c r="C166" s="135" t="s">
        <v>741</v>
      </c>
      <c r="D166" s="135" t="s">
        <v>156</v>
      </c>
      <c r="E166" s="136" t="s">
        <v>1297</v>
      </c>
      <c r="F166" s="137" t="s">
        <v>1298</v>
      </c>
      <c r="G166" s="138" t="s">
        <v>191</v>
      </c>
      <c r="H166" s="139">
        <v>8.2799999999999994</v>
      </c>
      <c r="I166" s="140"/>
      <c r="J166" s="139">
        <f t="shared" si="30"/>
        <v>0</v>
      </c>
      <c r="K166" s="141"/>
      <c r="L166" s="30"/>
      <c r="M166" s="142" t="s">
        <v>1</v>
      </c>
      <c r="N166" s="143" t="s">
        <v>41</v>
      </c>
      <c r="O166" s="55"/>
      <c r="P166" s="144">
        <f t="shared" si="31"/>
        <v>0</v>
      </c>
      <c r="Q166" s="144">
        <v>0</v>
      </c>
      <c r="R166" s="144">
        <f t="shared" si="32"/>
        <v>0</v>
      </c>
      <c r="S166" s="144">
        <v>0</v>
      </c>
      <c r="T166" s="144">
        <f t="shared" si="33"/>
        <v>0</v>
      </c>
      <c r="U166" s="145" t="s">
        <v>1</v>
      </c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6" t="s">
        <v>160</v>
      </c>
      <c r="AT166" s="146" t="s">
        <v>156</v>
      </c>
      <c r="AU166" s="146" t="s">
        <v>161</v>
      </c>
      <c r="AY166" s="14" t="s">
        <v>155</v>
      </c>
      <c r="BE166" s="147">
        <f t="shared" si="34"/>
        <v>0</v>
      </c>
      <c r="BF166" s="147">
        <f t="shared" si="35"/>
        <v>0</v>
      </c>
      <c r="BG166" s="147">
        <f t="shared" si="36"/>
        <v>0</v>
      </c>
      <c r="BH166" s="147">
        <f t="shared" si="37"/>
        <v>0</v>
      </c>
      <c r="BI166" s="147">
        <f t="shared" si="38"/>
        <v>0</v>
      </c>
      <c r="BJ166" s="14" t="s">
        <v>161</v>
      </c>
      <c r="BK166" s="148">
        <f t="shared" si="39"/>
        <v>0</v>
      </c>
      <c r="BL166" s="14" t="s">
        <v>160</v>
      </c>
      <c r="BM166" s="146" t="s">
        <v>1299</v>
      </c>
    </row>
    <row r="167" spans="1:65" s="2" customFormat="1" ht="14.5" customHeight="1">
      <c r="A167" s="29"/>
      <c r="B167" s="134"/>
      <c r="C167" s="135" t="s">
        <v>684</v>
      </c>
      <c r="D167" s="135" t="s">
        <v>156</v>
      </c>
      <c r="E167" s="136" t="s">
        <v>1300</v>
      </c>
      <c r="F167" s="137" t="s">
        <v>1301</v>
      </c>
      <c r="G167" s="138" t="s">
        <v>191</v>
      </c>
      <c r="H167" s="139">
        <v>8.2799999999999994</v>
      </c>
      <c r="I167" s="140"/>
      <c r="J167" s="139">
        <f t="shared" si="30"/>
        <v>0</v>
      </c>
      <c r="K167" s="141"/>
      <c r="L167" s="30"/>
      <c r="M167" s="142" t="s">
        <v>1</v>
      </c>
      <c r="N167" s="143" t="s">
        <v>41</v>
      </c>
      <c r="O167" s="55"/>
      <c r="P167" s="144">
        <f t="shared" si="31"/>
        <v>0</v>
      </c>
      <c r="Q167" s="144">
        <v>0</v>
      </c>
      <c r="R167" s="144">
        <f t="shared" si="32"/>
        <v>0</v>
      </c>
      <c r="S167" s="144">
        <v>0</v>
      </c>
      <c r="T167" s="144">
        <f t="shared" si="33"/>
        <v>0</v>
      </c>
      <c r="U167" s="145" t="s">
        <v>1</v>
      </c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6" t="s">
        <v>160</v>
      </c>
      <c r="AT167" s="146" t="s">
        <v>156</v>
      </c>
      <c r="AU167" s="146" t="s">
        <v>161</v>
      </c>
      <c r="AY167" s="14" t="s">
        <v>155</v>
      </c>
      <c r="BE167" s="147">
        <f t="shared" si="34"/>
        <v>0</v>
      </c>
      <c r="BF167" s="147">
        <f t="shared" si="35"/>
        <v>0</v>
      </c>
      <c r="BG167" s="147">
        <f t="shared" si="36"/>
        <v>0</v>
      </c>
      <c r="BH167" s="147">
        <f t="shared" si="37"/>
        <v>0</v>
      </c>
      <c r="BI167" s="147">
        <f t="shared" si="38"/>
        <v>0</v>
      </c>
      <c r="BJ167" s="14" t="s">
        <v>161</v>
      </c>
      <c r="BK167" s="148">
        <f t="shared" si="39"/>
        <v>0</v>
      </c>
      <c r="BL167" s="14" t="s">
        <v>160</v>
      </c>
      <c r="BM167" s="146" t="s">
        <v>1302</v>
      </c>
    </row>
    <row r="168" spans="1:65" s="11" customFormat="1" ht="22.95" customHeight="1">
      <c r="B168" s="123"/>
      <c r="D168" s="124" t="s">
        <v>74</v>
      </c>
      <c r="E168" s="168" t="s">
        <v>324</v>
      </c>
      <c r="F168" s="168" t="s">
        <v>325</v>
      </c>
      <c r="I168" s="126"/>
      <c r="J168" s="169">
        <f>BK168</f>
        <v>0</v>
      </c>
      <c r="L168" s="123"/>
      <c r="M168" s="128"/>
      <c r="N168" s="129"/>
      <c r="O168" s="129"/>
      <c r="P168" s="130">
        <f>P169</f>
        <v>0</v>
      </c>
      <c r="Q168" s="129"/>
      <c r="R168" s="130">
        <f>R169</f>
        <v>0</v>
      </c>
      <c r="S168" s="129"/>
      <c r="T168" s="130">
        <f>T169</f>
        <v>0</v>
      </c>
      <c r="U168" s="131"/>
      <c r="AR168" s="124" t="s">
        <v>83</v>
      </c>
      <c r="AT168" s="132" t="s">
        <v>74</v>
      </c>
      <c r="AU168" s="132" t="s">
        <v>83</v>
      </c>
      <c r="AY168" s="124" t="s">
        <v>155</v>
      </c>
      <c r="BK168" s="133">
        <f>BK169</f>
        <v>0</v>
      </c>
    </row>
    <row r="169" spans="1:65" s="2" customFormat="1" ht="24.25" customHeight="1">
      <c r="A169" s="29"/>
      <c r="B169" s="134"/>
      <c r="C169" s="135" t="s">
        <v>219</v>
      </c>
      <c r="D169" s="135" t="s">
        <v>156</v>
      </c>
      <c r="E169" s="136" t="s">
        <v>1303</v>
      </c>
      <c r="F169" s="137" t="s">
        <v>1304</v>
      </c>
      <c r="G169" s="138" t="s">
        <v>191</v>
      </c>
      <c r="H169" s="139">
        <v>191.55</v>
      </c>
      <c r="I169" s="140"/>
      <c r="J169" s="139">
        <f>ROUND(I169*H169,3)</f>
        <v>0</v>
      </c>
      <c r="K169" s="141"/>
      <c r="L169" s="30"/>
      <c r="M169" s="159" t="s">
        <v>1</v>
      </c>
      <c r="N169" s="160" t="s">
        <v>41</v>
      </c>
      <c r="O169" s="161"/>
      <c r="P169" s="162">
        <f>O169*H169</f>
        <v>0</v>
      </c>
      <c r="Q169" s="162">
        <v>0</v>
      </c>
      <c r="R169" s="162">
        <f>Q169*H169</f>
        <v>0</v>
      </c>
      <c r="S169" s="162">
        <v>0</v>
      </c>
      <c r="T169" s="162">
        <f>S169*H169</f>
        <v>0</v>
      </c>
      <c r="U169" s="163" t="s">
        <v>1</v>
      </c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6" t="s">
        <v>160</v>
      </c>
      <c r="AT169" s="146" t="s">
        <v>156</v>
      </c>
      <c r="AU169" s="146" t="s">
        <v>161</v>
      </c>
      <c r="AY169" s="14" t="s">
        <v>155</v>
      </c>
      <c r="BE169" s="147">
        <f>IF(N169="základná",J169,0)</f>
        <v>0</v>
      </c>
      <c r="BF169" s="147">
        <f>IF(N169="znížená",J169,0)</f>
        <v>0</v>
      </c>
      <c r="BG169" s="147">
        <f>IF(N169="zákl. prenesená",J169,0)</f>
        <v>0</v>
      </c>
      <c r="BH169" s="147">
        <f>IF(N169="zníž. prenesená",J169,0)</f>
        <v>0</v>
      </c>
      <c r="BI169" s="147">
        <f>IF(N169="nulová",J169,0)</f>
        <v>0</v>
      </c>
      <c r="BJ169" s="14" t="s">
        <v>161</v>
      </c>
      <c r="BK169" s="148">
        <f>ROUND(I169*H169,3)</f>
        <v>0</v>
      </c>
      <c r="BL169" s="14" t="s">
        <v>160</v>
      </c>
      <c r="BM169" s="146" t="s">
        <v>1305</v>
      </c>
    </row>
    <row r="170" spans="1:65" s="2" customFormat="1" ht="7" customHeight="1">
      <c r="A170" s="29"/>
      <c r="B170" s="44"/>
      <c r="C170" s="45"/>
      <c r="D170" s="45"/>
      <c r="E170" s="45"/>
      <c r="F170" s="45"/>
      <c r="G170" s="45"/>
      <c r="H170" s="45"/>
      <c r="I170" s="45"/>
      <c r="J170" s="45"/>
      <c r="K170" s="45"/>
      <c r="L170" s="30"/>
      <c r="M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</row>
  </sheetData>
  <autoFilter ref="C122:K169" xr:uid="{00000000-0009-0000-0000-000006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39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102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5" customHeight="1">
      <c r="B4" s="17"/>
      <c r="D4" s="18" t="s">
        <v>112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10" t="str">
        <f>'Rekapitulácia stavby'!K6</f>
        <v>Novostavba bytového domu</v>
      </c>
      <c r="F7" s="211"/>
      <c r="G7" s="211"/>
      <c r="H7" s="211"/>
      <c r="L7" s="17"/>
    </row>
    <row r="8" spans="1:46" s="2" customFormat="1" ht="12" customHeight="1">
      <c r="A8" s="29"/>
      <c r="B8" s="30"/>
      <c r="C8" s="29"/>
      <c r="D8" s="24" t="s">
        <v>113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1306</v>
      </c>
      <c r="F9" s="209"/>
      <c r="G9" s="209"/>
      <c r="H9" s="20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8. 4. 2021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19</v>
      </c>
      <c r="F15" s="29"/>
      <c r="G15" s="29"/>
      <c r="H15" s="29"/>
      <c r="I15" s="24" t="s">
        <v>24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2" t="str">
        <f>'Rekapitulácia stavby'!E14</f>
        <v>Vyplň údaj</v>
      </c>
      <c r="F18" s="199"/>
      <c r="G18" s="199"/>
      <c r="H18" s="199"/>
      <c r="I18" s="24" t="s">
        <v>24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">
        <v>28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33</v>
      </c>
      <c r="F24" s="29"/>
      <c r="G24" s="29"/>
      <c r="H24" s="29"/>
      <c r="I24" s="24" t="s">
        <v>24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03" t="s">
        <v>1</v>
      </c>
      <c r="F27" s="203"/>
      <c r="G27" s="203"/>
      <c r="H27" s="20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4" customHeight="1">
      <c r="A30" s="29"/>
      <c r="B30" s="30"/>
      <c r="C30" s="29"/>
      <c r="D30" s="94" t="s">
        <v>35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39</v>
      </c>
      <c r="E33" s="24" t="s">
        <v>40</v>
      </c>
      <c r="F33" s="96">
        <f>ROUND((SUM(BE121:BE138)),  2)</f>
        <v>0</v>
      </c>
      <c r="G33" s="29"/>
      <c r="H33" s="29"/>
      <c r="I33" s="97">
        <v>0.2</v>
      </c>
      <c r="J33" s="96">
        <f>ROUND(((SUM(BE121:BE138))*I33),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41</v>
      </c>
      <c r="F34" s="96">
        <f>ROUND((SUM(BF121:BF138)),  2)</f>
        <v>0</v>
      </c>
      <c r="G34" s="29"/>
      <c r="H34" s="29"/>
      <c r="I34" s="97">
        <v>0.2</v>
      </c>
      <c r="J34" s="96">
        <f>ROUND(((SUM(BF121:BF138))*I34),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42</v>
      </c>
      <c r="F35" s="96">
        <f>ROUND((SUM(BG121:BG138)),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43</v>
      </c>
      <c r="F36" s="96">
        <f>ROUND((SUM(BH121:BH138)),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44</v>
      </c>
      <c r="F37" s="96">
        <f>ROUND((SUM(BI121:BI138)),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4" customHeight="1">
      <c r="A39" s="29"/>
      <c r="B39" s="30"/>
      <c r="C39" s="98"/>
      <c r="D39" s="99" t="s">
        <v>45</v>
      </c>
      <c r="E39" s="57"/>
      <c r="F39" s="57"/>
      <c r="G39" s="100" t="s">
        <v>46</v>
      </c>
      <c r="H39" s="101" t="s">
        <v>47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29"/>
      <c r="B61" s="30"/>
      <c r="C61" s="29"/>
      <c r="D61" s="42" t="s">
        <v>50</v>
      </c>
      <c r="E61" s="32"/>
      <c r="F61" s="104" t="s">
        <v>51</v>
      </c>
      <c r="G61" s="42" t="s">
        <v>50</v>
      </c>
      <c r="H61" s="32"/>
      <c r="I61" s="32"/>
      <c r="J61" s="105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29"/>
      <c r="B76" s="30"/>
      <c r="C76" s="29"/>
      <c r="D76" s="42" t="s">
        <v>50</v>
      </c>
      <c r="E76" s="32"/>
      <c r="F76" s="104" t="s">
        <v>51</v>
      </c>
      <c r="G76" s="42" t="s">
        <v>50</v>
      </c>
      <c r="H76" s="32"/>
      <c r="I76" s="32"/>
      <c r="J76" s="105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hidden="1" customHeight="1">
      <c r="A82" s="29"/>
      <c r="B82" s="30"/>
      <c r="C82" s="18" t="s">
        <v>115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0" t="str">
        <f>E7</f>
        <v>Novostavba bytového domu</v>
      </c>
      <c r="F85" s="211"/>
      <c r="G85" s="211"/>
      <c r="H85" s="21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113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93" t="str">
        <f>E9</f>
        <v xml:space="preserve">07 - Spevnená plocha - chodník </v>
      </c>
      <c r="F87" s="209"/>
      <c r="G87" s="209"/>
      <c r="H87" s="20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>Obec Malá Čierna</v>
      </c>
      <c r="G89" s="29"/>
      <c r="H89" s="29"/>
      <c r="I89" s="24" t="s">
        <v>20</v>
      </c>
      <c r="J89" s="52" t="str">
        <f>IF(J12="","",J12)</f>
        <v>8. 4. 2021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5" hidden="1" customHeight="1">
      <c r="A91" s="29"/>
      <c r="B91" s="30"/>
      <c r="C91" s="24" t="s">
        <v>22</v>
      </c>
      <c r="D91" s="29"/>
      <c r="E91" s="29"/>
      <c r="F91" s="22" t="str">
        <f>E15</f>
        <v>Obec Malá Čierna</v>
      </c>
      <c r="G91" s="29"/>
      <c r="H91" s="29"/>
      <c r="I91" s="24" t="s">
        <v>27</v>
      </c>
      <c r="J91" s="27" t="str">
        <f>E21</f>
        <v>Project89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hidden="1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Ing. Eduard Luščoň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4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6" t="s">
        <v>116</v>
      </c>
      <c r="D94" s="98"/>
      <c r="E94" s="98"/>
      <c r="F94" s="98"/>
      <c r="G94" s="98"/>
      <c r="H94" s="98"/>
      <c r="I94" s="98"/>
      <c r="J94" s="107" t="s">
        <v>117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4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8" t="s">
        <v>118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119</v>
      </c>
    </row>
    <row r="97" spans="1:31" s="9" customFormat="1" ht="25" hidden="1" customHeight="1">
      <c r="B97" s="109"/>
      <c r="D97" s="110" t="s">
        <v>618</v>
      </c>
      <c r="E97" s="111"/>
      <c r="F97" s="111"/>
      <c r="G97" s="111"/>
      <c r="H97" s="111"/>
      <c r="I97" s="111"/>
      <c r="J97" s="112">
        <f>J122</f>
        <v>0</v>
      </c>
      <c r="L97" s="109"/>
    </row>
    <row r="98" spans="1:31" s="12" customFormat="1" ht="19.95" hidden="1" customHeight="1">
      <c r="B98" s="164"/>
      <c r="D98" s="165" t="s">
        <v>1182</v>
      </c>
      <c r="E98" s="166"/>
      <c r="F98" s="166"/>
      <c r="G98" s="166"/>
      <c r="H98" s="166"/>
      <c r="I98" s="166"/>
      <c r="J98" s="167">
        <f>J123</f>
        <v>0</v>
      </c>
      <c r="L98" s="164"/>
    </row>
    <row r="99" spans="1:31" s="12" customFormat="1" ht="19.95" hidden="1" customHeight="1">
      <c r="B99" s="164"/>
      <c r="D99" s="165" t="s">
        <v>1184</v>
      </c>
      <c r="E99" s="166"/>
      <c r="F99" s="166"/>
      <c r="G99" s="166"/>
      <c r="H99" s="166"/>
      <c r="I99" s="166"/>
      <c r="J99" s="167">
        <f>J129</f>
        <v>0</v>
      </c>
      <c r="L99" s="164"/>
    </row>
    <row r="100" spans="1:31" s="12" customFormat="1" ht="19.95" hidden="1" customHeight="1">
      <c r="B100" s="164"/>
      <c r="D100" s="165" t="s">
        <v>619</v>
      </c>
      <c r="E100" s="166"/>
      <c r="F100" s="166"/>
      <c r="G100" s="166"/>
      <c r="H100" s="166"/>
      <c r="I100" s="166"/>
      <c r="J100" s="167">
        <f>J134</f>
        <v>0</v>
      </c>
      <c r="L100" s="164"/>
    </row>
    <row r="101" spans="1:31" s="12" customFormat="1" ht="19.95" hidden="1" customHeight="1">
      <c r="B101" s="164"/>
      <c r="D101" s="165" t="s">
        <v>1186</v>
      </c>
      <c r="E101" s="166"/>
      <c r="F101" s="166"/>
      <c r="G101" s="166"/>
      <c r="H101" s="166"/>
      <c r="I101" s="166"/>
      <c r="J101" s="167">
        <f>J137</f>
        <v>0</v>
      </c>
      <c r="L101" s="164"/>
    </row>
    <row r="102" spans="1:31" s="2" customFormat="1" ht="21.75" hidden="1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7" hidden="1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hidden="1"/>
    <row r="105" spans="1:31" hidden="1"/>
    <row r="106" spans="1:31" hidden="1"/>
    <row r="107" spans="1:31" s="2" customFormat="1" ht="7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5" customHeight="1">
      <c r="A108" s="29"/>
      <c r="B108" s="30"/>
      <c r="C108" s="18" t="s">
        <v>141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7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14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10" t="str">
        <f>E7</f>
        <v>Novostavba bytového domu</v>
      </c>
      <c r="F111" s="211"/>
      <c r="G111" s="211"/>
      <c r="H111" s="211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113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93" t="str">
        <f>E9</f>
        <v xml:space="preserve">07 - Spevnená plocha - chodník </v>
      </c>
      <c r="F113" s="209"/>
      <c r="G113" s="209"/>
      <c r="H113" s="20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7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18</v>
      </c>
      <c r="D115" s="29"/>
      <c r="E115" s="29"/>
      <c r="F115" s="22" t="str">
        <f>F12</f>
        <v>Obec Malá Čierna</v>
      </c>
      <c r="G115" s="29"/>
      <c r="H115" s="29"/>
      <c r="I115" s="24" t="s">
        <v>20</v>
      </c>
      <c r="J115" s="52" t="str">
        <f>IF(J12="","",J12)</f>
        <v>8. 4. 2021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7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5" customHeight="1">
      <c r="A117" s="29"/>
      <c r="B117" s="30"/>
      <c r="C117" s="24" t="s">
        <v>22</v>
      </c>
      <c r="D117" s="29"/>
      <c r="E117" s="29"/>
      <c r="F117" s="22" t="str">
        <f>E15</f>
        <v>Obec Malá Čierna</v>
      </c>
      <c r="G117" s="29"/>
      <c r="H117" s="29"/>
      <c r="I117" s="24" t="s">
        <v>27</v>
      </c>
      <c r="J117" s="27" t="str">
        <f>E21</f>
        <v>Project89 s.r.o.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5" customHeight="1">
      <c r="A118" s="29"/>
      <c r="B118" s="30"/>
      <c r="C118" s="24" t="s">
        <v>25</v>
      </c>
      <c r="D118" s="29"/>
      <c r="E118" s="29"/>
      <c r="F118" s="22" t="str">
        <f>IF(E18="","",E18)</f>
        <v>Vyplň údaj</v>
      </c>
      <c r="G118" s="29"/>
      <c r="H118" s="29"/>
      <c r="I118" s="24" t="s">
        <v>32</v>
      </c>
      <c r="J118" s="27" t="str">
        <f>E24</f>
        <v>Ing. Eduard Luščoň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4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0" customFormat="1" ht="29.25" customHeight="1">
      <c r="A120" s="113"/>
      <c r="B120" s="114"/>
      <c r="C120" s="115" t="s">
        <v>142</v>
      </c>
      <c r="D120" s="116" t="s">
        <v>60</v>
      </c>
      <c r="E120" s="116" t="s">
        <v>56</v>
      </c>
      <c r="F120" s="116" t="s">
        <v>57</v>
      </c>
      <c r="G120" s="116" t="s">
        <v>143</v>
      </c>
      <c r="H120" s="116" t="s">
        <v>144</v>
      </c>
      <c r="I120" s="116" t="s">
        <v>145</v>
      </c>
      <c r="J120" s="117" t="s">
        <v>117</v>
      </c>
      <c r="K120" s="118" t="s">
        <v>146</v>
      </c>
      <c r="L120" s="119"/>
      <c r="M120" s="59" t="s">
        <v>1</v>
      </c>
      <c r="N120" s="60" t="s">
        <v>39</v>
      </c>
      <c r="O120" s="60" t="s">
        <v>147</v>
      </c>
      <c r="P120" s="60" t="s">
        <v>148</v>
      </c>
      <c r="Q120" s="60" t="s">
        <v>149</v>
      </c>
      <c r="R120" s="60" t="s">
        <v>150</v>
      </c>
      <c r="S120" s="60" t="s">
        <v>151</v>
      </c>
      <c r="T120" s="60" t="s">
        <v>152</v>
      </c>
      <c r="U120" s="61" t="s">
        <v>153</v>
      </c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</row>
    <row r="121" spans="1:65" s="2" customFormat="1" ht="22.95" customHeight="1">
      <c r="A121" s="29"/>
      <c r="B121" s="30"/>
      <c r="C121" s="66" t="s">
        <v>118</v>
      </c>
      <c r="D121" s="29"/>
      <c r="E121" s="29"/>
      <c r="F121" s="29"/>
      <c r="G121" s="29"/>
      <c r="H121" s="29"/>
      <c r="I121" s="29"/>
      <c r="J121" s="120">
        <f>BK121</f>
        <v>0</v>
      </c>
      <c r="K121" s="29"/>
      <c r="L121" s="30"/>
      <c r="M121" s="62"/>
      <c r="N121" s="53"/>
      <c r="O121" s="63"/>
      <c r="P121" s="121">
        <f>P122</f>
        <v>0</v>
      </c>
      <c r="Q121" s="63"/>
      <c r="R121" s="121">
        <f>R122</f>
        <v>0</v>
      </c>
      <c r="S121" s="63"/>
      <c r="T121" s="121">
        <f>T122</f>
        <v>0</v>
      </c>
      <c r="U121" s="64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74</v>
      </c>
      <c r="AU121" s="14" t="s">
        <v>119</v>
      </c>
      <c r="BK121" s="122">
        <f>BK122</f>
        <v>0</v>
      </c>
    </row>
    <row r="122" spans="1:65" s="11" customFormat="1" ht="25.95" customHeight="1">
      <c r="B122" s="123"/>
      <c r="D122" s="124" t="s">
        <v>74</v>
      </c>
      <c r="E122" s="125" t="s">
        <v>624</v>
      </c>
      <c r="F122" s="125" t="s">
        <v>625</v>
      </c>
      <c r="I122" s="126"/>
      <c r="J122" s="127">
        <f>BK122</f>
        <v>0</v>
      </c>
      <c r="L122" s="123"/>
      <c r="M122" s="128"/>
      <c r="N122" s="129"/>
      <c r="O122" s="129"/>
      <c r="P122" s="130">
        <f>P123+P129+P134+P137</f>
        <v>0</v>
      </c>
      <c r="Q122" s="129"/>
      <c r="R122" s="130">
        <f>R123+R129+R134+R137</f>
        <v>0</v>
      </c>
      <c r="S122" s="129"/>
      <c r="T122" s="130">
        <f>T123+T129+T134+T137</f>
        <v>0</v>
      </c>
      <c r="U122" s="131"/>
      <c r="AR122" s="124" t="s">
        <v>83</v>
      </c>
      <c r="AT122" s="132" t="s">
        <v>74</v>
      </c>
      <c r="AU122" s="132" t="s">
        <v>75</v>
      </c>
      <c r="AY122" s="124" t="s">
        <v>155</v>
      </c>
      <c r="BK122" s="133">
        <f>BK123+BK129+BK134+BK137</f>
        <v>0</v>
      </c>
    </row>
    <row r="123" spans="1:65" s="11" customFormat="1" ht="22.95" customHeight="1">
      <c r="B123" s="123"/>
      <c r="D123" s="124" t="s">
        <v>74</v>
      </c>
      <c r="E123" s="168" t="s">
        <v>83</v>
      </c>
      <c r="F123" s="168" t="s">
        <v>154</v>
      </c>
      <c r="I123" s="126"/>
      <c r="J123" s="169">
        <f>BK123</f>
        <v>0</v>
      </c>
      <c r="L123" s="123"/>
      <c r="M123" s="128"/>
      <c r="N123" s="129"/>
      <c r="O123" s="129"/>
      <c r="P123" s="130">
        <f>SUM(P124:P128)</f>
        <v>0</v>
      </c>
      <c r="Q123" s="129"/>
      <c r="R123" s="130">
        <f>SUM(R124:R128)</f>
        <v>0</v>
      </c>
      <c r="S123" s="129"/>
      <c r="T123" s="130">
        <f>SUM(T124:T128)</f>
        <v>0</v>
      </c>
      <c r="U123" s="131"/>
      <c r="AR123" s="124" t="s">
        <v>83</v>
      </c>
      <c r="AT123" s="132" t="s">
        <v>74</v>
      </c>
      <c r="AU123" s="132" t="s">
        <v>83</v>
      </c>
      <c r="AY123" s="124" t="s">
        <v>155</v>
      </c>
      <c r="BK123" s="133">
        <f>SUM(BK124:BK128)</f>
        <v>0</v>
      </c>
    </row>
    <row r="124" spans="1:65" s="2" customFormat="1" ht="37.950000000000003" customHeight="1">
      <c r="A124" s="29"/>
      <c r="B124" s="134"/>
      <c r="C124" s="135" t="s">
        <v>83</v>
      </c>
      <c r="D124" s="135" t="s">
        <v>156</v>
      </c>
      <c r="E124" s="136" t="s">
        <v>1187</v>
      </c>
      <c r="F124" s="137" t="s">
        <v>1188</v>
      </c>
      <c r="G124" s="138" t="s">
        <v>173</v>
      </c>
      <c r="H124" s="139">
        <v>85</v>
      </c>
      <c r="I124" s="140"/>
      <c r="J124" s="139">
        <f>ROUND(I124*H124,3)</f>
        <v>0</v>
      </c>
      <c r="K124" s="141"/>
      <c r="L124" s="30"/>
      <c r="M124" s="142" t="s">
        <v>1</v>
      </c>
      <c r="N124" s="143" t="s">
        <v>41</v>
      </c>
      <c r="O124" s="55"/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4">
        <f>S124*H124</f>
        <v>0</v>
      </c>
      <c r="U124" s="145" t="s">
        <v>1</v>
      </c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6" t="s">
        <v>160</v>
      </c>
      <c r="AT124" s="146" t="s">
        <v>156</v>
      </c>
      <c r="AU124" s="146" t="s">
        <v>161</v>
      </c>
      <c r="AY124" s="14" t="s">
        <v>155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4" t="s">
        <v>161</v>
      </c>
      <c r="BK124" s="148">
        <f>ROUND(I124*H124,3)</f>
        <v>0</v>
      </c>
      <c r="BL124" s="14" t="s">
        <v>160</v>
      </c>
      <c r="BM124" s="146" t="s">
        <v>1307</v>
      </c>
    </row>
    <row r="125" spans="1:65" s="2" customFormat="1" ht="14.5" customHeight="1">
      <c r="A125" s="29"/>
      <c r="B125" s="134"/>
      <c r="C125" s="135" t="s">
        <v>193</v>
      </c>
      <c r="D125" s="135" t="s">
        <v>156</v>
      </c>
      <c r="E125" s="136" t="s">
        <v>1308</v>
      </c>
      <c r="F125" s="137" t="s">
        <v>1309</v>
      </c>
      <c r="G125" s="138" t="s">
        <v>159</v>
      </c>
      <c r="H125" s="139">
        <v>24.9</v>
      </c>
      <c r="I125" s="140"/>
      <c r="J125" s="139">
        <f>ROUND(I125*H125,3)</f>
        <v>0</v>
      </c>
      <c r="K125" s="141"/>
      <c r="L125" s="30"/>
      <c r="M125" s="142" t="s">
        <v>1</v>
      </c>
      <c r="N125" s="143" t="s">
        <v>41</v>
      </c>
      <c r="O125" s="55"/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4">
        <f>S125*H125</f>
        <v>0</v>
      </c>
      <c r="U125" s="145" t="s">
        <v>1</v>
      </c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6" t="s">
        <v>160</v>
      </c>
      <c r="AT125" s="146" t="s">
        <v>156</v>
      </c>
      <c r="AU125" s="146" t="s">
        <v>161</v>
      </c>
      <c r="AY125" s="14" t="s">
        <v>155</v>
      </c>
      <c r="BE125" s="147">
        <f>IF(N125="základná",J125,0)</f>
        <v>0</v>
      </c>
      <c r="BF125" s="147">
        <f>IF(N125="znížená",J125,0)</f>
        <v>0</v>
      </c>
      <c r="BG125" s="147">
        <f>IF(N125="zákl. prenesená",J125,0)</f>
        <v>0</v>
      </c>
      <c r="BH125" s="147">
        <f>IF(N125="zníž. prenesená",J125,0)</f>
        <v>0</v>
      </c>
      <c r="BI125" s="147">
        <f>IF(N125="nulová",J125,0)</f>
        <v>0</v>
      </c>
      <c r="BJ125" s="14" t="s">
        <v>161</v>
      </c>
      <c r="BK125" s="148">
        <f>ROUND(I125*H125,3)</f>
        <v>0</v>
      </c>
      <c r="BL125" s="14" t="s">
        <v>160</v>
      </c>
      <c r="BM125" s="146" t="s">
        <v>1310</v>
      </c>
    </row>
    <row r="126" spans="1:65" s="2" customFormat="1" ht="24.25" customHeight="1">
      <c r="A126" s="29"/>
      <c r="B126" s="134"/>
      <c r="C126" s="135" t="s">
        <v>160</v>
      </c>
      <c r="D126" s="135" t="s">
        <v>156</v>
      </c>
      <c r="E126" s="136" t="s">
        <v>1193</v>
      </c>
      <c r="F126" s="137" t="s">
        <v>1194</v>
      </c>
      <c r="G126" s="138" t="s">
        <v>159</v>
      </c>
      <c r="H126" s="139">
        <v>24.9</v>
      </c>
      <c r="I126" s="140"/>
      <c r="J126" s="139">
        <f>ROUND(I126*H126,3)</f>
        <v>0</v>
      </c>
      <c r="K126" s="141"/>
      <c r="L126" s="30"/>
      <c r="M126" s="142" t="s">
        <v>1</v>
      </c>
      <c r="N126" s="143" t="s">
        <v>41</v>
      </c>
      <c r="O126" s="55"/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4">
        <f>S126*H126</f>
        <v>0</v>
      </c>
      <c r="U126" s="145" t="s">
        <v>1</v>
      </c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6" t="s">
        <v>160</v>
      </c>
      <c r="AT126" s="146" t="s">
        <v>156</v>
      </c>
      <c r="AU126" s="146" t="s">
        <v>161</v>
      </c>
      <c r="AY126" s="14" t="s">
        <v>155</v>
      </c>
      <c r="BE126" s="147">
        <f>IF(N126="základná",J126,0)</f>
        <v>0</v>
      </c>
      <c r="BF126" s="147">
        <f>IF(N126="znížená",J126,0)</f>
        <v>0</v>
      </c>
      <c r="BG126" s="147">
        <f>IF(N126="zákl. prenesená",J126,0)</f>
        <v>0</v>
      </c>
      <c r="BH126" s="147">
        <f>IF(N126="zníž. prenesená",J126,0)</f>
        <v>0</v>
      </c>
      <c r="BI126" s="147">
        <f>IF(N126="nulová",J126,0)</f>
        <v>0</v>
      </c>
      <c r="BJ126" s="14" t="s">
        <v>161</v>
      </c>
      <c r="BK126" s="148">
        <f>ROUND(I126*H126,3)</f>
        <v>0</v>
      </c>
      <c r="BL126" s="14" t="s">
        <v>160</v>
      </c>
      <c r="BM126" s="146" t="s">
        <v>1311</v>
      </c>
    </row>
    <row r="127" spans="1:65" s="2" customFormat="1" ht="24.25" customHeight="1">
      <c r="A127" s="29"/>
      <c r="B127" s="134"/>
      <c r="C127" s="135" t="s">
        <v>634</v>
      </c>
      <c r="D127" s="135" t="s">
        <v>156</v>
      </c>
      <c r="E127" s="136" t="s">
        <v>1196</v>
      </c>
      <c r="F127" s="137" t="s">
        <v>1197</v>
      </c>
      <c r="G127" s="138" t="s">
        <v>159</v>
      </c>
      <c r="H127" s="139">
        <v>24.9</v>
      </c>
      <c r="I127" s="140"/>
      <c r="J127" s="139">
        <f>ROUND(I127*H127,3)</f>
        <v>0</v>
      </c>
      <c r="K127" s="141"/>
      <c r="L127" s="30"/>
      <c r="M127" s="142" t="s">
        <v>1</v>
      </c>
      <c r="N127" s="143" t="s">
        <v>41</v>
      </c>
      <c r="O127" s="55"/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4">
        <f>S127*H127</f>
        <v>0</v>
      </c>
      <c r="U127" s="145" t="s">
        <v>1</v>
      </c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6" t="s">
        <v>160</v>
      </c>
      <c r="AT127" s="146" t="s">
        <v>156</v>
      </c>
      <c r="AU127" s="146" t="s">
        <v>161</v>
      </c>
      <c r="AY127" s="14" t="s">
        <v>155</v>
      </c>
      <c r="BE127" s="147">
        <f>IF(N127="základná",J127,0)</f>
        <v>0</v>
      </c>
      <c r="BF127" s="147">
        <f>IF(N127="znížená",J127,0)</f>
        <v>0</v>
      </c>
      <c r="BG127" s="147">
        <f>IF(N127="zákl. prenesená",J127,0)</f>
        <v>0</v>
      </c>
      <c r="BH127" s="147">
        <f>IF(N127="zníž. prenesená",J127,0)</f>
        <v>0</v>
      </c>
      <c r="BI127" s="147">
        <f>IF(N127="nulová",J127,0)</f>
        <v>0</v>
      </c>
      <c r="BJ127" s="14" t="s">
        <v>161</v>
      </c>
      <c r="BK127" s="148">
        <f>ROUND(I127*H127,3)</f>
        <v>0</v>
      </c>
      <c r="BL127" s="14" t="s">
        <v>160</v>
      </c>
      <c r="BM127" s="146" t="s">
        <v>1312</v>
      </c>
    </row>
    <row r="128" spans="1:65" s="2" customFormat="1" ht="24.25" customHeight="1">
      <c r="A128" s="29"/>
      <c r="B128" s="134"/>
      <c r="C128" s="135" t="s">
        <v>261</v>
      </c>
      <c r="D128" s="135" t="s">
        <v>156</v>
      </c>
      <c r="E128" s="136" t="s">
        <v>1199</v>
      </c>
      <c r="F128" s="137" t="s">
        <v>1200</v>
      </c>
      <c r="G128" s="138" t="s">
        <v>159</v>
      </c>
      <c r="H128" s="139">
        <v>24.9</v>
      </c>
      <c r="I128" s="140"/>
      <c r="J128" s="139">
        <f>ROUND(I128*H128,3)</f>
        <v>0</v>
      </c>
      <c r="K128" s="141"/>
      <c r="L128" s="30"/>
      <c r="M128" s="142" t="s">
        <v>1</v>
      </c>
      <c r="N128" s="143" t="s">
        <v>41</v>
      </c>
      <c r="O128" s="55"/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4">
        <f>S128*H128</f>
        <v>0</v>
      </c>
      <c r="U128" s="145" t="s">
        <v>1</v>
      </c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6" t="s">
        <v>160</v>
      </c>
      <c r="AT128" s="146" t="s">
        <v>156</v>
      </c>
      <c r="AU128" s="146" t="s">
        <v>161</v>
      </c>
      <c r="AY128" s="14" t="s">
        <v>155</v>
      </c>
      <c r="BE128" s="147">
        <f>IF(N128="základná",J128,0)</f>
        <v>0</v>
      </c>
      <c r="BF128" s="147">
        <f>IF(N128="znížená",J128,0)</f>
        <v>0</v>
      </c>
      <c r="BG128" s="147">
        <f>IF(N128="zákl. prenesená",J128,0)</f>
        <v>0</v>
      </c>
      <c r="BH128" s="147">
        <f>IF(N128="zníž. prenesená",J128,0)</f>
        <v>0</v>
      </c>
      <c r="BI128" s="147">
        <f>IF(N128="nulová",J128,0)</f>
        <v>0</v>
      </c>
      <c r="BJ128" s="14" t="s">
        <v>161</v>
      </c>
      <c r="BK128" s="148">
        <f>ROUND(I128*H128,3)</f>
        <v>0</v>
      </c>
      <c r="BL128" s="14" t="s">
        <v>160</v>
      </c>
      <c r="BM128" s="146" t="s">
        <v>1313</v>
      </c>
    </row>
    <row r="129" spans="1:65" s="11" customFormat="1" ht="22.95" customHeight="1">
      <c r="B129" s="123"/>
      <c r="D129" s="124" t="s">
        <v>74</v>
      </c>
      <c r="E129" s="168" t="s">
        <v>634</v>
      </c>
      <c r="F129" s="168" t="s">
        <v>1220</v>
      </c>
      <c r="I129" s="126"/>
      <c r="J129" s="169">
        <f>BK129</f>
        <v>0</v>
      </c>
      <c r="L129" s="123"/>
      <c r="M129" s="128"/>
      <c r="N129" s="129"/>
      <c r="O129" s="129"/>
      <c r="P129" s="130">
        <f>SUM(P130:P133)</f>
        <v>0</v>
      </c>
      <c r="Q129" s="129"/>
      <c r="R129" s="130">
        <f>SUM(R130:R133)</f>
        <v>0</v>
      </c>
      <c r="S129" s="129"/>
      <c r="T129" s="130">
        <f>SUM(T130:T133)</f>
        <v>0</v>
      </c>
      <c r="U129" s="131"/>
      <c r="AR129" s="124" t="s">
        <v>83</v>
      </c>
      <c r="AT129" s="132" t="s">
        <v>74</v>
      </c>
      <c r="AU129" s="132" t="s">
        <v>83</v>
      </c>
      <c r="AY129" s="124" t="s">
        <v>155</v>
      </c>
      <c r="BK129" s="133">
        <f>SUM(BK130:BK133)</f>
        <v>0</v>
      </c>
    </row>
    <row r="130" spans="1:65" s="2" customFormat="1" ht="37.950000000000003" customHeight="1">
      <c r="A130" s="29"/>
      <c r="B130" s="134"/>
      <c r="C130" s="135" t="s">
        <v>170</v>
      </c>
      <c r="D130" s="135" t="s">
        <v>156</v>
      </c>
      <c r="E130" s="136" t="s">
        <v>1221</v>
      </c>
      <c r="F130" s="137" t="s">
        <v>1314</v>
      </c>
      <c r="G130" s="138" t="s">
        <v>173</v>
      </c>
      <c r="H130" s="139">
        <v>85</v>
      </c>
      <c r="I130" s="140"/>
      <c r="J130" s="139">
        <f>ROUND(I130*H130,3)</f>
        <v>0</v>
      </c>
      <c r="K130" s="141"/>
      <c r="L130" s="30"/>
      <c r="M130" s="142" t="s">
        <v>1</v>
      </c>
      <c r="N130" s="143" t="s">
        <v>41</v>
      </c>
      <c r="O130" s="55"/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4">
        <f>S130*H130</f>
        <v>0</v>
      </c>
      <c r="U130" s="145" t="s">
        <v>1</v>
      </c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6" t="s">
        <v>160</v>
      </c>
      <c r="AT130" s="146" t="s">
        <v>156</v>
      </c>
      <c r="AU130" s="146" t="s">
        <v>161</v>
      </c>
      <c r="AY130" s="14" t="s">
        <v>155</v>
      </c>
      <c r="BE130" s="147">
        <f>IF(N130="základná",J130,0)</f>
        <v>0</v>
      </c>
      <c r="BF130" s="147">
        <f>IF(N130="znížená",J130,0)</f>
        <v>0</v>
      </c>
      <c r="BG130" s="147">
        <f>IF(N130="zákl. prenesená",J130,0)</f>
        <v>0</v>
      </c>
      <c r="BH130" s="147">
        <f>IF(N130="zníž. prenesená",J130,0)</f>
        <v>0</v>
      </c>
      <c r="BI130" s="147">
        <f>IF(N130="nulová",J130,0)</f>
        <v>0</v>
      </c>
      <c r="BJ130" s="14" t="s">
        <v>161</v>
      </c>
      <c r="BK130" s="148">
        <f>ROUND(I130*H130,3)</f>
        <v>0</v>
      </c>
      <c r="BL130" s="14" t="s">
        <v>160</v>
      </c>
      <c r="BM130" s="146" t="s">
        <v>1315</v>
      </c>
    </row>
    <row r="131" spans="1:65" s="2" customFormat="1" ht="24.25" customHeight="1">
      <c r="A131" s="29"/>
      <c r="B131" s="134"/>
      <c r="C131" s="135" t="s">
        <v>174</v>
      </c>
      <c r="D131" s="135" t="s">
        <v>156</v>
      </c>
      <c r="E131" s="136" t="s">
        <v>1224</v>
      </c>
      <c r="F131" s="137" t="s">
        <v>1316</v>
      </c>
      <c r="G131" s="138" t="s">
        <v>173</v>
      </c>
      <c r="H131" s="139">
        <v>85</v>
      </c>
      <c r="I131" s="140"/>
      <c r="J131" s="139">
        <f>ROUND(I131*H131,3)</f>
        <v>0</v>
      </c>
      <c r="K131" s="141"/>
      <c r="L131" s="30"/>
      <c r="M131" s="142" t="s">
        <v>1</v>
      </c>
      <c r="N131" s="143" t="s">
        <v>41</v>
      </c>
      <c r="O131" s="55"/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4">
        <f>S131*H131</f>
        <v>0</v>
      </c>
      <c r="U131" s="145" t="s">
        <v>1</v>
      </c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6" t="s">
        <v>160</v>
      </c>
      <c r="AT131" s="146" t="s">
        <v>156</v>
      </c>
      <c r="AU131" s="146" t="s">
        <v>161</v>
      </c>
      <c r="AY131" s="14" t="s">
        <v>155</v>
      </c>
      <c r="BE131" s="147">
        <f>IF(N131="základná",J131,0)</f>
        <v>0</v>
      </c>
      <c r="BF131" s="147">
        <f>IF(N131="znížená",J131,0)</f>
        <v>0</v>
      </c>
      <c r="BG131" s="147">
        <f>IF(N131="zákl. prenesená",J131,0)</f>
        <v>0</v>
      </c>
      <c r="BH131" s="147">
        <f>IF(N131="zníž. prenesená",J131,0)</f>
        <v>0</v>
      </c>
      <c r="BI131" s="147">
        <f>IF(N131="nulová",J131,0)</f>
        <v>0</v>
      </c>
      <c r="BJ131" s="14" t="s">
        <v>161</v>
      </c>
      <c r="BK131" s="148">
        <f>ROUND(I131*H131,3)</f>
        <v>0</v>
      </c>
      <c r="BL131" s="14" t="s">
        <v>160</v>
      </c>
      <c r="BM131" s="146" t="s">
        <v>1317</v>
      </c>
    </row>
    <row r="132" spans="1:65" s="2" customFormat="1" ht="24.25" customHeight="1">
      <c r="A132" s="29"/>
      <c r="B132" s="134"/>
      <c r="C132" s="135" t="s">
        <v>647</v>
      </c>
      <c r="D132" s="135" t="s">
        <v>156</v>
      </c>
      <c r="E132" s="136" t="s">
        <v>1318</v>
      </c>
      <c r="F132" s="137" t="s">
        <v>1319</v>
      </c>
      <c r="G132" s="138" t="s">
        <v>173</v>
      </c>
      <c r="H132" s="139">
        <v>85</v>
      </c>
      <c r="I132" s="140"/>
      <c r="J132" s="139">
        <f>ROUND(I132*H132,3)</f>
        <v>0</v>
      </c>
      <c r="K132" s="141"/>
      <c r="L132" s="30"/>
      <c r="M132" s="142" t="s">
        <v>1</v>
      </c>
      <c r="N132" s="143" t="s">
        <v>41</v>
      </c>
      <c r="O132" s="55"/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4">
        <f>S132*H132</f>
        <v>0</v>
      </c>
      <c r="U132" s="145" t="s">
        <v>1</v>
      </c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6" t="s">
        <v>160</v>
      </c>
      <c r="AT132" s="146" t="s">
        <v>156</v>
      </c>
      <c r="AU132" s="146" t="s">
        <v>161</v>
      </c>
      <c r="AY132" s="14" t="s">
        <v>155</v>
      </c>
      <c r="BE132" s="147">
        <f>IF(N132="základná",J132,0)</f>
        <v>0</v>
      </c>
      <c r="BF132" s="147">
        <f>IF(N132="znížená",J132,0)</f>
        <v>0</v>
      </c>
      <c r="BG132" s="147">
        <f>IF(N132="zákl. prenesená",J132,0)</f>
        <v>0</v>
      </c>
      <c r="BH132" s="147">
        <f>IF(N132="zníž. prenesená",J132,0)</f>
        <v>0</v>
      </c>
      <c r="BI132" s="147">
        <f>IF(N132="nulová",J132,0)</f>
        <v>0</v>
      </c>
      <c r="BJ132" s="14" t="s">
        <v>161</v>
      </c>
      <c r="BK132" s="148">
        <f>ROUND(I132*H132,3)</f>
        <v>0</v>
      </c>
      <c r="BL132" s="14" t="s">
        <v>160</v>
      </c>
      <c r="BM132" s="146" t="s">
        <v>1320</v>
      </c>
    </row>
    <row r="133" spans="1:65" s="2" customFormat="1" ht="24.25" customHeight="1">
      <c r="A133" s="29"/>
      <c r="B133" s="134"/>
      <c r="C133" s="149" t="s">
        <v>663</v>
      </c>
      <c r="D133" s="149" t="s">
        <v>239</v>
      </c>
      <c r="E133" s="150" t="s">
        <v>1321</v>
      </c>
      <c r="F133" s="151" t="s">
        <v>1322</v>
      </c>
      <c r="G133" s="152" t="s">
        <v>173</v>
      </c>
      <c r="H133" s="153">
        <v>85</v>
      </c>
      <c r="I133" s="154"/>
      <c r="J133" s="153">
        <f>ROUND(I133*H133,3)</f>
        <v>0</v>
      </c>
      <c r="K133" s="155"/>
      <c r="L133" s="156"/>
      <c r="M133" s="157" t="s">
        <v>1</v>
      </c>
      <c r="N133" s="158" t="s">
        <v>41</v>
      </c>
      <c r="O133" s="55"/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4">
        <f>S133*H133</f>
        <v>0</v>
      </c>
      <c r="U133" s="145" t="s">
        <v>1</v>
      </c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6" t="s">
        <v>242</v>
      </c>
      <c r="AT133" s="146" t="s">
        <v>239</v>
      </c>
      <c r="AU133" s="146" t="s">
        <v>161</v>
      </c>
      <c r="AY133" s="14" t="s">
        <v>155</v>
      </c>
      <c r="BE133" s="147">
        <f>IF(N133="základná",J133,0)</f>
        <v>0</v>
      </c>
      <c r="BF133" s="147">
        <f>IF(N133="znížená",J133,0)</f>
        <v>0</v>
      </c>
      <c r="BG133" s="147">
        <f>IF(N133="zákl. prenesená",J133,0)</f>
        <v>0</v>
      </c>
      <c r="BH133" s="147">
        <f>IF(N133="zníž. prenesená",J133,0)</f>
        <v>0</v>
      </c>
      <c r="BI133" s="147">
        <f>IF(N133="nulová",J133,0)</f>
        <v>0</v>
      </c>
      <c r="BJ133" s="14" t="s">
        <v>161</v>
      </c>
      <c r="BK133" s="148">
        <f>ROUND(I133*H133,3)</f>
        <v>0</v>
      </c>
      <c r="BL133" s="14" t="s">
        <v>160</v>
      </c>
      <c r="BM133" s="146" t="s">
        <v>1323</v>
      </c>
    </row>
    <row r="134" spans="1:65" s="11" customFormat="1" ht="22.95" customHeight="1">
      <c r="B134" s="123"/>
      <c r="D134" s="124" t="s">
        <v>74</v>
      </c>
      <c r="E134" s="168" t="s">
        <v>303</v>
      </c>
      <c r="F134" s="168" t="s">
        <v>304</v>
      </c>
      <c r="I134" s="126"/>
      <c r="J134" s="169">
        <f>BK134</f>
        <v>0</v>
      </c>
      <c r="L134" s="123"/>
      <c r="M134" s="128"/>
      <c r="N134" s="129"/>
      <c r="O134" s="129"/>
      <c r="P134" s="130">
        <f>SUM(P135:P136)</f>
        <v>0</v>
      </c>
      <c r="Q134" s="129"/>
      <c r="R134" s="130">
        <f>SUM(R135:R136)</f>
        <v>0</v>
      </c>
      <c r="S134" s="129"/>
      <c r="T134" s="130">
        <f>SUM(T135:T136)</f>
        <v>0</v>
      </c>
      <c r="U134" s="131"/>
      <c r="AR134" s="124" t="s">
        <v>83</v>
      </c>
      <c r="AT134" s="132" t="s">
        <v>74</v>
      </c>
      <c r="AU134" s="132" t="s">
        <v>83</v>
      </c>
      <c r="AY134" s="124" t="s">
        <v>155</v>
      </c>
      <c r="BK134" s="133">
        <f>SUM(BK135:BK136)</f>
        <v>0</v>
      </c>
    </row>
    <row r="135" spans="1:65" s="2" customFormat="1" ht="37.950000000000003" customHeight="1">
      <c r="A135" s="29"/>
      <c r="B135" s="134"/>
      <c r="C135" s="135" t="s">
        <v>186</v>
      </c>
      <c r="D135" s="135" t="s">
        <v>156</v>
      </c>
      <c r="E135" s="136" t="s">
        <v>1324</v>
      </c>
      <c r="F135" s="137" t="s">
        <v>1325</v>
      </c>
      <c r="G135" s="138" t="s">
        <v>317</v>
      </c>
      <c r="H135" s="139">
        <v>12.33</v>
      </c>
      <c r="I135" s="140"/>
      <c r="J135" s="139">
        <f>ROUND(I135*H135,3)</f>
        <v>0</v>
      </c>
      <c r="K135" s="141"/>
      <c r="L135" s="30"/>
      <c r="M135" s="142" t="s">
        <v>1</v>
      </c>
      <c r="N135" s="143" t="s">
        <v>41</v>
      </c>
      <c r="O135" s="55"/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4">
        <f>S135*H135</f>
        <v>0</v>
      </c>
      <c r="U135" s="145" t="s">
        <v>1</v>
      </c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6" t="s">
        <v>160</v>
      </c>
      <c r="AT135" s="146" t="s">
        <v>156</v>
      </c>
      <c r="AU135" s="146" t="s">
        <v>161</v>
      </c>
      <c r="AY135" s="14" t="s">
        <v>155</v>
      </c>
      <c r="BE135" s="147">
        <f>IF(N135="základná",J135,0)</f>
        <v>0</v>
      </c>
      <c r="BF135" s="147">
        <f>IF(N135="znížená",J135,0)</f>
        <v>0</v>
      </c>
      <c r="BG135" s="147">
        <f>IF(N135="zákl. prenesená",J135,0)</f>
        <v>0</v>
      </c>
      <c r="BH135" s="147">
        <f>IF(N135="zníž. prenesená",J135,0)</f>
        <v>0</v>
      </c>
      <c r="BI135" s="147">
        <f>IF(N135="nulová",J135,0)</f>
        <v>0</v>
      </c>
      <c r="BJ135" s="14" t="s">
        <v>161</v>
      </c>
      <c r="BK135" s="148">
        <f>ROUND(I135*H135,3)</f>
        <v>0</v>
      </c>
      <c r="BL135" s="14" t="s">
        <v>160</v>
      </c>
      <c r="BM135" s="146" t="s">
        <v>1326</v>
      </c>
    </row>
    <row r="136" spans="1:65" s="2" customFormat="1" ht="14.5" customHeight="1">
      <c r="A136" s="29"/>
      <c r="B136" s="134"/>
      <c r="C136" s="149" t="s">
        <v>7</v>
      </c>
      <c r="D136" s="149" t="s">
        <v>239</v>
      </c>
      <c r="E136" s="150" t="s">
        <v>1327</v>
      </c>
      <c r="F136" s="151" t="s">
        <v>1328</v>
      </c>
      <c r="G136" s="152" t="s">
        <v>205</v>
      </c>
      <c r="H136" s="153">
        <v>13</v>
      </c>
      <c r="I136" s="154"/>
      <c r="J136" s="153">
        <f>ROUND(I136*H136,3)</f>
        <v>0</v>
      </c>
      <c r="K136" s="155"/>
      <c r="L136" s="156"/>
      <c r="M136" s="157" t="s">
        <v>1</v>
      </c>
      <c r="N136" s="158" t="s">
        <v>41</v>
      </c>
      <c r="O136" s="55"/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4">
        <f>S136*H136</f>
        <v>0</v>
      </c>
      <c r="U136" s="145" t="s">
        <v>1</v>
      </c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6" t="s">
        <v>242</v>
      </c>
      <c r="AT136" s="146" t="s">
        <v>239</v>
      </c>
      <c r="AU136" s="146" t="s">
        <v>161</v>
      </c>
      <c r="AY136" s="14" t="s">
        <v>155</v>
      </c>
      <c r="BE136" s="147">
        <f>IF(N136="základná",J136,0)</f>
        <v>0</v>
      </c>
      <c r="BF136" s="147">
        <f>IF(N136="znížená",J136,0)</f>
        <v>0</v>
      </c>
      <c r="BG136" s="147">
        <f>IF(N136="zákl. prenesená",J136,0)</f>
        <v>0</v>
      </c>
      <c r="BH136" s="147">
        <f>IF(N136="zníž. prenesená",J136,0)</f>
        <v>0</v>
      </c>
      <c r="BI136" s="147">
        <f>IF(N136="nulová",J136,0)</f>
        <v>0</v>
      </c>
      <c r="BJ136" s="14" t="s">
        <v>161</v>
      </c>
      <c r="BK136" s="148">
        <f>ROUND(I136*H136,3)</f>
        <v>0</v>
      </c>
      <c r="BL136" s="14" t="s">
        <v>160</v>
      </c>
      <c r="BM136" s="146" t="s">
        <v>1329</v>
      </c>
    </row>
    <row r="137" spans="1:65" s="11" customFormat="1" ht="22.95" customHeight="1">
      <c r="B137" s="123"/>
      <c r="D137" s="124" t="s">
        <v>74</v>
      </c>
      <c r="E137" s="168" t="s">
        <v>324</v>
      </c>
      <c r="F137" s="168" t="s">
        <v>325</v>
      </c>
      <c r="I137" s="126"/>
      <c r="J137" s="169">
        <f>BK137</f>
        <v>0</v>
      </c>
      <c r="L137" s="123"/>
      <c r="M137" s="128"/>
      <c r="N137" s="129"/>
      <c r="O137" s="129"/>
      <c r="P137" s="130">
        <f>P138</f>
        <v>0</v>
      </c>
      <c r="Q137" s="129"/>
      <c r="R137" s="130">
        <f>R138</f>
        <v>0</v>
      </c>
      <c r="S137" s="129"/>
      <c r="T137" s="130">
        <f>T138</f>
        <v>0</v>
      </c>
      <c r="U137" s="131"/>
      <c r="AR137" s="124" t="s">
        <v>83</v>
      </c>
      <c r="AT137" s="132" t="s">
        <v>74</v>
      </c>
      <c r="AU137" s="132" t="s">
        <v>83</v>
      </c>
      <c r="AY137" s="124" t="s">
        <v>155</v>
      </c>
      <c r="BK137" s="133">
        <f>BK138</f>
        <v>0</v>
      </c>
    </row>
    <row r="138" spans="1:65" s="2" customFormat="1" ht="24.25" customHeight="1">
      <c r="A138" s="29"/>
      <c r="B138" s="134"/>
      <c r="C138" s="135" t="s">
        <v>681</v>
      </c>
      <c r="D138" s="135" t="s">
        <v>156</v>
      </c>
      <c r="E138" s="136" t="s">
        <v>1303</v>
      </c>
      <c r="F138" s="137" t="s">
        <v>1304</v>
      </c>
      <c r="G138" s="138" t="s">
        <v>191</v>
      </c>
      <c r="H138" s="139">
        <v>46.856000000000002</v>
      </c>
      <c r="I138" s="140"/>
      <c r="J138" s="139">
        <f>ROUND(I138*H138,3)</f>
        <v>0</v>
      </c>
      <c r="K138" s="141"/>
      <c r="L138" s="30"/>
      <c r="M138" s="159" t="s">
        <v>1</v>
      </c>
      <c r="N138" s="160" t="s">
        <v>41</v>
      </c>
      <c r="O138" s="161"/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2">
        <f>S138*H138</f>
        <v>0</v>
      </c>
      <c r="U138" s="163" t="s">
        <v>1</v>
      </c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6" t="s">
        <v>160</v>
      </c>
      <c r="AT138" s="146" t="s">
        <v>156</v>
      </c>
      <c r="AU138" s="146" t="s">
        <v>161</v>
      </c>
      <c r="AY138" s="14" t="s">
        <v>155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4" t="s">
        <v>161</v>
      </c>
      <c r="BK138" s="148">
        <f>ROUND(I138*H138,3)</f>
        <v>0</v>
      </c>
      <c r="BL138" s="14" t="s">
        <v>160</v>
      </c>
      <c r="BM138" s="146" t="s">
        <v>1330</v>
      </c>
    </row>
    <row r="139" spans="1:65" s="2" customFormat="1" ht="7" customHeight="1">
      <c r="A139" s="29"/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30"/>
      <c r="M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</sheetData>
  <autoFilter ref="C120:K138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48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105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5" customHeight="1">
      <c r="B4" s="17"/>
      <c r="D4" s="18" t="s">
        <v>112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10" t="str">
        <f>'Rekapitulácia stavby'!K6</f>
        <v>Novostavba bytového domu</v>
      </c>
      <c r="F7" s="211"/>
      <c r="G7" s="211"/>
      <c r="H7" s="211"/>
      <c r="L7" s="17"/>
    </row>
    <row r="8" spans="1:46" s="2" customFormat="1" ht="12" customHeight="1">
      <c r="A8" s="29"/>
      <c r="B8" s="30"/>
      <c r="C8" s="29"/>
      <c r="D8" s="24" t="s">
        <v>113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1331</v>
      </c>
      <c r="F9" s="209"/>
      <c r="G9" s="209"/>
      <c r="H9" s="20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8. 4. 2021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19</v>
      </c>
      <c r="F15" s="29"/>
      <c r="G15" s="29"/>
      <c r="H15" s="29"/>
      <c r="I15" s="24" t="s">
        <v>24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2" t="str">
        <f>'Rekapitulácia stavby'!E14</f>
        <v>Vyplň údaj</v>
      </c>
      <c r="F18" s="199"/>
      <c r="G18" s="199"/>
      <c r="H18" s="199"/>
      <c r="I18" s="24" t="s">
        <v>24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">
        <v>28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33</v>
      </c>
      <c r="F24" s="29"/>
      <c r="G24" s="29"/>
      <c r="H24" s="29"/>
      <c r="I24" s="24" t="s">
        <v>24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03" t="s">
        <v>1</v>
      </c>
      <c r="F27" s="203"/>
      <c r="G27" s="203"/>
      <c r="H27" s="20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4" customHeight="1">
      <c r="A30" s="29"/>
      <c r="B30" s="30"/>
      <c r="C30" s="29"/>
      <c r="D30" s="94" t="s">
        <v>35</v>
      </c>
      <c r="E30" s="29"/>
      <c r="F30" s="29"/>
      <c r="G30" s="29"/>
      <c r="H30" s="29"/>
      <c r="I30" s="29"/>
      <c r="J30" s="68">
        <f>ROUND(J123,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39</v>
      </c>
      <c r="E33" s="24" t="s">
        <v>40</v>
      </c>
      <c r="F33" s="96">
        <f>ROUND((SUM(BE123:BE147)),  2)</f>
        <v>0</v>
      </c>
      <c r="G33" s="29"/>
      <c r="H33" s="29"/>
      <c r="I33" s="97">
        <v>0.2</v>
      </c>
      <c r="J33" s="96">
        <f>ROUND(((SUM(BE123:BE147))*I33),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41</v>
      </c>
      <c r="F34" s="96">
        <f>ROUND((SUM(BF123:BF147)),  2)</f>
        <v>0</v>
      </c>
      <c r="G34" s="29"/>
      <c r="H34" s="29"/>
      <c r="I34" s="97">
        <v>0.2</v>
      </c>
      <c r="J34" s="96">
        <f>ROUND(((SUM(BF123:BF147))*I34),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42</v>
      </c>
      <c r="F35" s="96">
        <f>ROUND((SUM(BG123:BG147)),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43</v>
      </c>
      <c r="F36" s="96">
        <f>ROUND((SUM(BH123:BH147)),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44</v>
      </c>
      <c r="F37" s="96">
        <f>ROUND((SUM(BI123:BI147)),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4" customHeight="1">
      <c r="A39" s="29"/>
      <c r="B39" s="30"/>
      <c r="C39" s="98"/>
      <c r="D39" s="99" t="s">
        <v>45</v>
      </c>
      <c r="E39" s="57"/>
      <c r="F39" s="57"/>
      <c r="G39" s="100" t="s">
        <v>46</v>
      </c>
      <c r="H39" s="101" t="s">
        <v>47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29"/>
      <c r="B61" s="30"/>
      <c r="C61" s="29"/>
      <c r="D61" s="42" t="s">
        <v>50</v>
      </c>
      <c r="E61" s="32"/>
      <c r="F61" s="104" t="s">
        <v>51</v>
      </c>
      <c r="G61" s="42" t="s">
        <v>50</v>
      </c>
      <c r="H61" s="32"/>
      <c r="I61" s="32"/>
      <c r="J61" s="105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29"/>
      <c r="B76" s="30"/>
      <c r="C76" s="29"/>
      <c r="D76" s="42" t="s">
        <v>50</v>
      </c>
      <c r="E76" s="32"/>
      <c r="F76" s="104" t="s">
        <v>51</v>
      </c>
      <c r="G76" s="42" t="s">
        <v>50</v>
      </c>
      <c r="H76" s="32"/>
      <c r="I76" s="32"/>
      <c r="J76" s="105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hidden="1" customHeight="1">
      <c r="A82" s="29"/>
      <c r="B82" s="30"/>
      <c r="C82" s="18" t="s">
        <v>115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0" t="str">
        <f>E7</f>
        <v>Novostavba bytového domu</v>
      </c>
      <c r="F85" s="211"/>
      <c r="G85" s="211"/>
      <c r="H85" s="21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113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93" t="str">
        <f>E9</f>
        <v>08 - Elektrická prípojka</v>
      </c>
      <c r="F87" s="209"/>
      <c r="G87" s="209"/>
      <c r="H87" s="20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>Obec Malá Čierna</v>
      </c>
      <c r="G89" s="29"/>
      <c r="H89" s="29"/>
      <c r="I89" s="24" t="s">
        <v>20</v>
      </c>
      <c r="J89" s="52" t="str">
        <f>IF(J12="","",J12)</f>
        <v>8. 4. 2021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5" hidden="1" customHeight="1">
      <c r="A91" s="29"/>
      <c r="B91" s="30"/>
      <c r="C91" s="24" t="s">
        <v>22</v>
      </c>
      <c r="D91" s="29"/>
      <c r="E91" s="29"/>
      <c r="F91" s="22" t="str">
        <f>E15</f>
        <v>Obec Malá Čierna</v>
      </c>
      <c r="G91" s="29"/>
      <c r="H91" s="29"/>
      <c r="I91" s="24" t="s">
        <v>27</v>
      </c>
      <c r="J91" s="27" t="str">
        <f>E21</f>
        <v>Project89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hidden="1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Ing. Eduard Luščoň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4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6" t="s">
        <v>116</v>
      </c>
      <c r="D94" s="98"/>
      <c r="E94" s="98"/>
      <c r="F94" s="98"/>
      <c r="G94" s="98"/>
      <c r="H94" s="98"/>
      <c r="I94" s="98"/>
      <c r="J94" s="107" t="s">
        <v>117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4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8" t="s">
        <v>118</v>
      </c>
      <c r="D96" s="29"/>
      <c r="E96" s="29"/>
      <c r="F96" s="29"/>
      <c r="G96" s="29"/>
      <c r="H96" s="29"/>
      <c r="I96" s="29"/>
      <c r="J96" s="68">
        <f>J123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119</v>
      </c>
    </row>
    <row r="97" spans="1:31" s="9" customFormat="1" ht="25" hidden="1" customHeight="1">
      <c r="B97" s="109"/>
      <c r="D97" s="110" t="s">
        <v>618</v>
      </c>
      <c r="E97" s="111"/>
      <c r="F97" s="111"/>
      <c r="G97" s="111"/>
      <c r="H97" s="111"/>
      <c r="I97" s="111"/>
      <c r="J97" s="112">
        <f>J124</f>
        <v>0</v>
      </c>
      <c r="L97" s="109"/>
    </row>
    <row r="98" spans="1:31" s="12" customFormat="1" ht="19.95" hidden="1" customHeight="1">
      <c r="B98" s="164"/>
      <c r="D98" s="165" t="s">
        <v>1332</v>
      </c>
      <c r="E98" s="166"/>
      <c r="F98" s="166"/>
      <c r="G98" s="166"/>
      <c r="H98" s="166"/>
      <c r="I98" s="166"/>
      <c r="J98" s="167">
        <f>J125</f>
        <v>0</v>
      </c>
      <c r="L98" s="164"/>
    </row>
    <row r="99" spans="1:31" s="9" customFormat="1" ht="25" hidden="1" customHeight="1">
      <c r="B99" s="109"/>
      <c r="D99" s="110" t="s">
        <v>620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1:31" s="12" customFormat="1" ht="19.95" hidden="1" customHeight="1">
      <c r="B100" s="164"/>
      <c r="D100" s="165" t="s">
        <v>621</v>
      </c>
      <c r="E100" s="166"/>
      <c r="F100" s="166"/>
      <c r="G100" s="166"/>
      <c r="H100" s="166"/>
      <c r="I100" s="166"/>
      <c r="J100" s="167">
        <f>J127</f>
        <v>0</v>
      </c>
      <c r="L100" s="164"/>
    </row>
    <row r="101" spans="1:31" s="12" customFormat="1" ht="19.95" hidden="1" customHeight="1">
      <c r="B101" s="164"/>
      <c r="D101" s="165" t="s">
        <v>622</v>
      </c>
      <c r="E101" s="166"/>
      <c r="F101" s="166"/>
      <c r="G101" s="166"/>
      <c r="H101" s="166"/>
      <c r="I101" s="166"/>
      <c r="J101" s="167">
        <f>J135</f>
        <v>0</v>
      </c>
      <c r="L101" s="164"/>
    </row>
    <row r="102" spans="1:31" s="12" customFormat="1" ht="19.95" hidden="1" customHeight="1">
      <c r="B102" s="164"/>
      <c r="D102" s="165" t="s">
        <v>1333</v>
      </c>
      <c r="E102" s="166"/>
      <c r="F102" s="166"/>
      <c r="G102" s="166"/>
      <c r="H102" s="166"/>
      <c r="I102" s="166"/>
      <c r="J102" s="167">
        <f>J136</f>
        <v>0</v>
      </c>
      <c r="L102" s="164"/>
    </row>
    <row r="103" spans="1:31" s="9" customFormat="1" ht="25" hidden="1" customHeight="1">
      <c r="B103" s="109"/>
      <c r="D103" s="110" t="s">
        <v>623</v>
      </c>
      <c r="E103" s="111"/>
      <c r="F103" s="111"/>
      <c r="G103" s="111"/>
      <c r="H103" s="111"/>
      <c r="I103" s="111"/>
      <c r="J103" s="112">
        <f>J146</f>
        <v>0</v>
      </c>
      <c r="L103" s="109"/>
    </row>
    <row r="104" spans="1:31" s="2" customFormat="1" ht="21.75" hidden="1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7" hidden="1" customHeight="1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hidden="1"/>
    <row r="107" spans="1:31" hidden="1"/>
    <row r="108" spans="1:31" hidden="1"/>
    <row r="109" spans="1:31" s="2" customFormat="1" ht="7" customHeight="1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5" customHeight="1">
      <c r="A110" s="29"/>
      <c r="B110" s="30"/>
      <c r="C110" s="18" t="s">
        <v>141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7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14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10" t="str">
        <f>E7</f>
        <v>Novostavba bytového domu</v>
      </c>
      <c r="F113" s="211"/>
      <c r="G113" s="211"/>
      <c r="H113" s="211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113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93" t="str">
        <f>E9</f>
        <v>08 - Elektrická prípojka</v>
      </c>
      <c r="F115" s="209"/>
      <c r="G115" s="209"/>
      <c r="H115" s="20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7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18</v>
      </c>
      <c r="D117" s="29"/>
      <c r="E117" s="29"/>
      <c r="F117" s="22" t="str">
        <f>F12</f>
        <v>Obec Malá Čierna</v>
      </c>
      <c r="G117" s="29"/>
      <c r="H117" s="29"/>
      <c r="I117" s="24" t="s">
        <v>20</v>
      </c>
      <c r="J117" s="52" t="str">
        <f>IF(J12="","",J12)</f>
        <v>8. 4. 2021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7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5" customHeight="1">
      <c r="A119" s="29"/>
      <c r="B119" s="30"/>
      <c r="C119" s="24" t="s">
        <v>22</v>
      </c>
      <c r="D119" s="29"/>
      <c r="E119" s="29"/>
      <c r="F119" s="22" t="str">
        <f>E15</f>
        <v>Obec Malá Čierna</v>
      </c>
      <c r="G119" s="29"/>
      <c r="H119" s="29"/>
      <c r="I119" s="24" t="s">
        <v>27</v>
      </c>
      <c r="J119" s="27" t="str">
        <f>E21</f>
        <v>Project89 s.r.o.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5" customHeight="1">
      <c r="A120" s="29"/>
      <c r="B120" s="30"/>
      <c r="C120" s="24" t="s">
        <v>25</v>
      </c>
      <c r="D120" s="29"/>
      <c r="E120" s="29"/>
      <c r="F120" s="22" t="str">
        <f>IF(E18="","",E18)</f>
        <v>Vyplň údaj</v>
      </c>
      <c r="G120" s="29"/>
      <c r="H120" s="29"/>
      <c r="I120" s="24" t="s">
        <v>32</v>
      </c>
      <c r="J120" s="27" t="str">
        <f>E24</f>
        <v>Ing. Eduard Luščoň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4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0" customFormat="1" ht="29.25" customHeight="1">
      <c r="A122" s="113"/>
      <c r="B122" s="114"/>
      <c r="C122" s="115" t="s">
        <v>142</v>
      </c>
      <c r="D122" s="116" t="s">
        <v>60</v>
      </c>
      <c r="E122" s="116" t="s">
        <v>56</v>
      </c>
      <c r="F122" s="116" t="s">
        <v>57</v>
      </c>
      <c r="G122" s="116" t="s">
        <v>143</v>
      </c>
      <c r="H122" s="116" t="s">
        <v>144</v>
      </c>
      <c r="I122" s="116" t="s">
        <v>145</v>
      </c>
      <c r="J122" s="117" t="s">
        <v>117</v>
      </c>
      <c r="K122" s="118" t="s">
        <v>146</v>
      </c>
      <c r="L122" s="119"/>
      <c r="M122" s="59" t="s">
        <v>1</v>
      </c>
      <c r="N122" s="60" t="s">
        <v>39</v>
      </c>
      <c r="O122" s="60" t="s">
        <v>147</v>
      </c>
      <c r="P122" s="60" t="s">
        <v>148</v>
      </c>
      <c r="Q122" s="60" t="s">
        <v>149</v>
      </c>
      <c r="R122" s="60" t="s">
        <v>150</v>
      </c>
      <c r="S122" s="60" t="s">
        <v>151</v>
      </c>
      <c r="T122" s="60" t="s">
        <v>152</v>
      </c>
      <c r="U122" s="61" t="s">
        <v>153</v>
      </c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</row>
    <row r="123" spans="1:65" s="2" customFormat="1" ht="22.95" customHeight="1">
      <c r="A123" s="29"/>
      <c r="B123" s="30"/>
      <c r="C123" s="66" t="s">
        <v>118</v>
      </c>
      <c r="D123" s="29"/>
      <c r="E123" s="29"/>
      <c r="F123" s="29"/>
      <c r="G123" s="29"/>
      <c r="H123" s="29"/>
      <c r="I123" s="29"/>
      <c r="J123" s="120">
        <f>BK123</f>
        <v>0</v>
      </c>
      <c r="K123" s="29"/>
      <c r="L123" s="30"/>
      <c r="M123" s="62"/>
      <c r="N123" s="53"/>
      <c r="O123" s="63"/>
      <c r="P123" s="121">
        <f>P124+P126+P146</f>
        <v>0</v>
      </c>
      <c r="Q123" s="63"/>
      <c r="R123" s="121">
        <f>R124+R126+R146</f>
        <v>0</v>
      </c>
      <c r="S123" s="63"/>
      <c r="T123" s="121">
        <f>T124+T126+T146</f>
        <v>0</v>
      </c>
      <c r="U123" s="64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74</v>
      </c>
      <c r="AU123" s="14" t="s">
        <v>119</v>
      </c>
      <c r="BK123" s="122">
        <f>BK124+BK126+BK146</f>
        <v>0</v>
      </c>
    </row>
    <row r="124" spans="1:65" s="11" customFormat="1" ht="25.95" customHeight="1">
      <c r="B124" s="123"/>
      <c r="D124" s="124" t="s">
        <v>74</v>
      </c>
      <c r="E124" s="125" t="s">
        <v>624</v>
      </c>
      <c r="F124" s="125" t="s">
        <v>625</v>
      </c>
      <c r="I124" s="126"/>
      <c r="J124" s="127">
        <f>BK124</f>
        <v>0</v>
      </c>
      <c r="L124" s="123"/>
      <c r="M124" s="128"/>
      <c r="N124" s="129"/>
      <c r="O124" s="129"/>
      <c r="P124" s="130">
        <f>P125</f>
        <v>0</v>
      </c>
      <c r="Q124" s="129"/>
      <c r="R124" s="130">
        <f>R125</f>
        <v>0</v>
      </c>
      <c r="S124" s="129"/>
      <c r="T124" s="130">
        <f>T125</f>
        <v>0</v>
      </c>
      <c r="U124" s="131"/>
      <c r="AR124" s="124" t="s">
        <v>83</v>
      </c>
      <c r="AT124" s="132" t="s">
        <v>74</v>
      </c>
      <c r="AU124" s="132" t="s">
        <v>75</v>
      </c>
      <c r="AY124" s="124" t="s">
        <v>155</v>
      </c>
      <c r="BK124" s="133">
        <f>BK125</f>
        <v>0</v>
      </c>
    </row>
    <row r="125" spans="1:65" s="11" customFormat="1" ht="22.95" customHeight="1">
      <c r="B125" s="123"/>
      <c r="D125" s="124" t="s">
        <v>74</v>
      </c>
      <c r="E125" s="168" t="s">
        <v>164</v>
      </c>
      <c r="F125" s="168" t="s">
        <v>192</v>
      </c>
      <c r="I125" s="126"/>
      <c r="J125" s="169">
        <f>BK125</f>
        <v>0</v>
      </c>
      <c r="L125" s="123"/>
      <c r="M125" s="128"/>
      <c r="N125" s="129"/>
      <c r="O125" s="129"/>
      <c r="P125" s="130">
        <v>0</v>
      </c>
      <c r="Q125" s="129"/>
      <c r="R125" s="130">
        <v>0</v>
      </c>
      <c r="S125" s="129"/>
      <c r="T125" s="130">
        <v>0</v>
      </c>
      <c r="U125" s="131"/>
      <c r="AR125" s="124" t="s">
        <v>83</v>
      </c>
      <c r="AT125" s="132" t="s">
        <v>74</v>
      </c>
      <c r="AU125" s="132" t="s">
        <v>83</v>
      </c>
      <c r="AY125" s="124" t="s">
        <v>155</v>
      </c>
      <c r="BK125" s="133">
        <v>0</v>
      </c>
    </row>
    <row r="126" spans="1:65" s="11" customFormat="1" ht="25.95" customHeight="1">
      <c r="B126" s="123"/>
      <c r="D126" s="124" t="s">
        <v>74</v>
      </c>
      <c r="E126" s="125" t="s">
        <v>239</v>
      </c>
      <c r="F126" s="125" t="s">
        <v>637</v>
      </c>
      <c r="I126" s="126"/>
      <c r="J126" s="127">
        <f>BK126</f>
        <v>0</v>
      </c>
      <c r="L126" s="123"/>
      <c r="M126" s="128"/>
      <c r="N126" s="129"/>
      <c r="O126" s="129"/>
      <c r="P126" s="130">
        <f>P127+P135+P136</f>
        <v>0</v>
      </c>
      <c r="Q126" s="129"/>
      <c r="R126" s="130">
        <f>R127+R135+R136</f>
        <v>0</v>
      </c>
      <c r="S126" s="129"/>
      <c r="T126" s="130">
        <f>T127+T135+T136</f>
        <v>0</v>
      </c>
      <c r="U126" s="131"/>
      <c r="AR126" s="124" t="s">
        <v>164</v>
      </c>
      <c r="AT126" s="132" t="s">
        <v>74</v>
      </c>
      <c r="AU126" s="132" t="s">
        <v>75</v>
      </c>
      <c r="AY126" s="124" t="s">
        <v>155</v>
      </c>
      <c r="BK126" s="133">
        <f>BK127+BK135+BK136</f>
        <v>0</v>
      </c>
    </row>
    <row r="127" spans="1:65" s="11" customFormat="1" ht="22.95" customHeight="1">
      <c r="B127" s="123"/>
      <c r="D127" s="124" t="s">
        <v>74</v>
      </c>
      <c r="E127" s="168" t="s">
        <v>638</v>
      </c>
      <c r="F127" s="168" t="s">
        <v>639</v>
      </c>
      <c r="I127" s="126"/>
      <c r="J127" s="169">
        <f>BK127</f>
        <v>0</v>
      </c>
      <c r="L127" s="123"/>
      <c r="M127" s="128"/>
      <c r="N127" s="129"/>
      <c r="O127" s="129"/>
      <c r="P127" s="130">
        <f>SUM(P128:P134)</f>
        <v>0</v>
      </c>
      <c r="Q127" s="129"/>
      <c r="R127" s="130">
        <f>SUM(R128:R134)</f>
        <v>0</v>
      </c>
      <c r="S127" s="129"/>
      <c r="T127" s="130">
        <f>SUM(T128:T134)</f>
        <v>0</v>
      </c>
      <c r="U127" s="131"/>
      <c r="AR127" s="124" t="s">
        <v>164</v>
      </c>
      <c r="AT127" s="132" t="s">
        <v>74</v>
      </c>
      <c r="AU127" s="132" t="s">
        <v>83</v>
      </c>
      <c r="AY127" s="124" t="s">
        <v>155</v>
      </c>
      <c r="BK127" s="133">
        <f>SUM(BK128:BK134)</f>
        <v>0</v>
      </c>
    </row>
    <row r="128" spans="1:65" s="2" customFormat="1" ht="14.5" customHeight="1">
      <c r="A128" s="29"/>
      <c r="B128" s="134"/>
      <c r="C128" s="135" t="s">
        <v>83</v>
      </c>
      <c r="D128" s="135" t="s">
        <v>156</v>
      </c>
      <c r="E128" s="136" t="s">
        <v>1334</v>
      </c>
      <c r="F128" s="137" t="s">
        <v>1335</v>
      </c>
      <c r="G128" s="138" t="s">
        <v>317</v>
      </c>
      <c r="H128" s="139">
        <v>30</v>
      </c>
      <c r="I128" s="140"/>
      <c r="J128" s="139">
        <f t="shared" ref="J128:J134" si="0">ROUND(I128*H128,3)</f>
        <v>0</v>
      </c>
      <c r="K128" s="141"/>
      <c r="L128" s="30"/>
      <c r="M128" s="142" t="s">
        <v>1</v>
      </c>
      <c r="N128" s="143" t="s">
        <v>41</v>
      </c>
      <c r="O128" s="55"/>
      <c r="P128" s="144">
        <f t="shared" ref="P128:P134" si="1">O128*H128</f>
        <v>0</v>
      </c>
      <c r="Q128" s="144">
        <v>0</v>
      </c>
      <c r="R128" s="144">
        <f t="shared" ref="R128:R134" si="2">Q128*H128</f>
        <v>0</v>
      </c>
      <c r="S128" s="144">
        <v>0</v>
      </c>
      <c r="T128" s="144">
        <f t="shared" ref="T128:T134" si="3">S128*H128</f>
        <v>0</v>
      </c>
      <c r="U128" s="145" t="s">
        <v>1</v>
      </c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6" t="s">
        <v>243</v>
      </c>
      <c r="AT128" s="146" t="s">
        <v>156</v>
      </c>
      <c r="AU128" s="146" t="s">
        <v>161</v>
      </c>
      <c r="AY128" s="14" t="s">
        <v>155</v>
      </c>
      <c r="BE128" s="147">
        <f t="shared" ref="BE128:BE134" si="4">IF(N128="základná",J128,0)</f>
        <v>0</v>
      </c>
      <c r="BF128" s="147">
        <f t="shared" ref="BF128:BF134" si="5">IF(N128="znížená",J128,0)</f>
        <v>0</v>
      </c>
      <c r="BG128" s="147">
        <f t="shared" ref="BG128:BG134" si="6">IF(N128="zákl. prenesená",J128,0)</f>
        <v>0</v>
      </c>
      <c r="BH128" s="147">
        <f t="shared" ref="BH128:BH134" si="7">IF(N128="zníž. prenesená",J128,0)</f>
        <v>0</v>
      </c>
      <c r="BI128" s="147">
        <f t="shared" ref="BI128:BI134" si="8">IF(N128="nulová",J128,0)</f>
        <v>0</v>
      </c>
      <c r="BJ128" s="14" t="s">
        <v>161</v>
      </c>
      <c r="BK128" s="148">
        <f t="shared" ref="BK128:BK134" si="9">ROUND(I128*H128,3)</f>
        <v>0</v>
      </c>
      <c r="BL128" s="14" t="s">
        <v>243</v>
      </c>
      <c r="BM128" s="146" t="s">
        <v>161</v>
      </c>
    </row>
    <row r="129" spans="1:65" s="2" customFormat="1" ht="14.5" customHeight="1">
      <c r="A129" s="29"/>
      <c r="B129" s="134"/>
      <c r="C129" s="149" t="s">
        <v>161</v>
      </c>
      <c r="D129" s="149" t="s">
        <v>239</v>
      </c>
      <c r="E129" s="150" t="s">
        <v>1336</v>
      </c>
      <c r="F129" s="151" t="s">
        <v>1337</v>
      </c>
      <c r="G129" s="152" t="s">
        <v>205</v>
      </c>
      <c r="H129" s="153">
        <v>1</v>
      </c>
      <c r="I129" s="154"/>
      <c r="J129" s="153">
        <f t="shared" si="0"/>
        <v>0</v>
      </c>
      <c r="K129" s="155"/>
      <c r="L129" s="156"/>
      <c r="M129" s="157" t="s">
        <v>1</v>
      </c>
      <c r="N129" s="158" t="s">
        <v>41</v>
      </c>
      <c r="O129" s="55"/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4">
        <f t="shared" si="3"/>
        <v>0</v>
      </c>
      <c r="U129" s="145" t="s">
        <v>1</v>
      </c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6" t="s">
        <v>643</v>
      </c>
      <c r="AT129" s="146" t="s">
        <v>239</v>
      </c>
      <c r="AU129" s="146" t="s">
        <v>161</v>
      </c>
      <c r="AY129" s="14" t="s">
        <v>155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4" t="s">
        <v>161</v>
      </c>
      <c r="BK129" s="148">
        <f t="shared" si="9"/>
        <v>0</v>
      </c>
      <c r="BL129" s="14" t="s">
        <v>243</v>
      </c>
      <c r="BM129" s="146" t="s">
        <v>160</v>
      </c>
    </row>
    <row r="130" spans="1:65" s="2" customFormat="1" ht="24.25" customHeight="1">
      <c r="A130" s="29"/>
      <c r="B130" s="134"/>
      <c r="C130" s="149" t="s">
        <v>164</v>
      </c>
      <c r="D130" s="149" t="s">
        <v>239</v>
      </c>
      <c r="E130" s="150" t="s">
        <v>1338</v>
      </c>
      <c r="F130" s="151" t="s">
        <v>1339</v>
      </c>
      <c r="G130" s="152" t="s">
        <v>317</v>
      </c>
      <c r="H130" s="153">
        <v>30</v>
      </c>
      <c r="I130" s="154"/>
      <c r="J130" s="153">
        <f t="shared" si="0"/>
        <v>0</v>
      </c>
      <c r="K130" s="155"/>
      <c r="L130" s="156"/>
      <c r="M130" s="157" t="s">
        <v>1</v>
      </c>
      <c r="N130" s="158" t="s">
        <v>41</v>
      </c>
      <c r="O130" s="55"/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4">
        <f t="shared" si="3"/>
        <v>0</v>
      </c>
      <c r="U130" s="145" t="s">
        <v>1</v>
      </c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6" t="s">
        <v>643</v>
      </c>
      <c r="AT130" s="146" t="s">
        <v>239</v>
      </c>
      <c r="AU130" s="146" t="s">
        <v>161</v>
      </c>
      <c r="AY130" s="14" t="s">
        <v>155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4" t="s">
        <v>161</v>
      </c>
      <c r="BK130" s="148">
        <f t="shared" si="9"/>
        <v>0</v>
      </c>
      <c r="BL130" s="14" t="s">
        <v>243</v>
      </c>
      <c r="BM130" s="146" t="s">
        <v>261</v>
      </c>
    </row>
    <row r="131" spans="1:65" s="2" customFormat="1" ht="14.5" customHeight="1">
      <c r="A131" s="29"/>
      <c r="B131" s="134"/>
      <c r="C131" s="135" t="s">
        <v>160</v>
      </c>
      <c r="D131" s="135" t="s">
        <v>156</v>
      </c>
      <c r="E131" s="136" t="s">
        <v>1340</v>
      </c>
      <c r="F131" s="137" t="s">
        <v>1341</v>
      </c>
      <c r="G131" s="138" t="s">
        <v>317</v>
      </c>
      <c r="H131" s="139">
        <v>120</v>
      </c>
      <c r="I131" s="140"/>
      <c r="J131" s="139">
        <f t="shared" si="0"/>
        <v>0</v>
      </c>
      <c r="K131" s="141"/>
      <c r="L131" s="30"/>
      <c r="M131" s="142" t="s">
        <v>1</v>
      </c>
      <c r="N131" s="143" t="s">
        <v>41</v>
      </c>
      <c r="O131" s="55"/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4">
        <f t="shared" si="3"/>
        <v>0</v>
      </c>
      <c r="U131" s="145" t="s">
        <v>1</v>
      </c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6" t="s">
        <v>243</v>
      </c>
      <c r="AT131" s="146" t="s">
        <v>156</v>
      </c>
      <c r="AU131" s="146" t="s">
        <v>161</v>
      </c>
      <c r="AY131" s="14" t="s">
        <v>155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4" t="s">
        <v>161</v>
      </c>
      <c r="BK131" s="148">
        <f t="shared" si="9"/>
        <v>0</v>
      </c>
      <c r="BL131" s="14" t="s">
        <v>243</v>
      </c>
      <c r="BM131" s="146" t="s">
        <v>242</v>
      </c>
    </row>
    <row r="132" spans="1:65" s="2" customFormat="1" ht="14.5" customHeight="1">
      <c r="A132" s="29"/>
      <c r="B132" s="134"/>
      <c r="C132" s="149" t="s">
        <v>634</v>
      </c>
      <c r="D132" s="149" t="s">
        <v>239</v>
      </c>
      <c r="E132" s="150" t="s">
        <v>1342</v>
      </c>
      <c r="F132" s="151" t="s">
        <v>1343</v>
      </c>
      <c r="G132" s="152" t="s">
        <v>317</v>
      </c>
      <c r="H132" s="153">
        <v>120</v>
      </c>
      <c r="I132" s="154"/>
      <c r="J132" s="153">
        <f t="shared" si="0"/>
        <v>0</v>
      </c>
      <c r="K132" s="155"/>
      <c r="L132" s="156"/>
      <c r="M132" s="157" t="s">
        <v>1</v>
      </c>
      <c r="N132" s="158" t="s">
        <v>41</v>
      </c>
      <c r="O132" s="55"/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4">
        <f t="shared" si="3"/>
        <v>0</v>
      </c>
      <c r="U132" s="145" t="s">
        <v>1</v>
      </c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6" t="s">
        <v>643</v>
      </c>
      <c r="AT132" s="146" t="s">
        <v>239</v>
      </c>
      <c r="AU132" s="146" t="s">
        <v>161</v>
      </c>
      <c r="AY132" s="14" t="s">
        <v>155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4" t="s">
        <v>161</v>
      </c>
      <c r="BK132" s="148">
        <f t="shared" si="9"/>
        <v>0</v>
      </c>
      <c r="BL132" s="14" t="s">
        <v>243</v>
      </c>
      <c r="BM132" s="146" t="s">
        <v>109</v>
      </c>
    </row>
    <row r="133" spans="1:65" s="2" customFormat="1" ht="24.25" customHeight="1">
      <c r="A133" s="29"/>
      <c r="B133" s="134"/>
      <c r="C133" s="135" t="s">
        <v>261</v>
      </c>
      <c r="D133" s="135" t="s">
        <v>156</v>
      </c>
      <c r="E133" s="136" t="s">
        <v>1344</v>
      </c>
      <c r="F133" s="137" t="s">
        <v>1345</v>
      </c>
      <c r="G133" s="138" t="s">
        <v>317</v>
      </c>
      <c r="H133" s="139">
        <v>30</v>
      </c>
      <c r="I133" s="140"/>
      <c r="J133" s="139">
        <f t="shared" si="0"/>
        <v>0</v>
      </c>
      <c r="K133" s="141"/>
      <c r="L133" s="30"/>
      <c r="M133" s="142" t="s">
        <v>1</v>
      </c>
      <c r="N133" s="143" t="s">
        <v>41</v>
      </c>
      <c r="O133" s="55"/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4">
        <f t="shared" si="3"/>
        <v>0</v>
      </c>
      <c r="U133" s="145" t="s">
        <v>1</v>
      </c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6" t="s">
        <v>243</v>
      </c>
      <c r="AT133" s="146" t="s">
        <v>156</v>
      </c>
      <c r="AU133" s="146" t="s">
        <v>161</v>
      </c>
      <c r="AY133" s="14" t="s">
        <v>155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4" t="s">
        <v>161</v>
      </c>
      <c r="BK133" s="148">
        <f t="shared" si="9"/>
        <v>0</v>
      </c>
      <c r="BL133" s="14" t="s">
        <v>243</v>
      </c>
      <c r="BM133" s="146" t="s">
        <v>174</v>
      </c>
    </row>
    <row r="134" spans="1:65" s="2" customFormat="1" ht="14.5" customHeight="1">
      <c r="A134" s="29"/>
      <c r="B134" s="134"/>
      <c r="C134" s="149" t="s">
        <v>644</v>
      </c>
      <c r="D134" s="149" t="s">
        <v>239</v>
      </c>
      <c r="E134" s="150" t="s">
        <v>1346</v>
      </c>
      <c r="F134" s="151" t="s">
        <v>1347</v>
      </c>
      <c r="G134" s="152" t="s">
        <v>317</v>
      </c>
      <c r="H134" s="153">
        <v>30</v>
      </c>
      <c r="I134" s="154"/>
      <c r="J134" s="153">
        <f t="shared" si="0"/>
        <v>0</v>
      </c>
      <c r="K134" s="155"/>
      <c r="L134" s="156"/>
      <c r="M134" s="157" t="s">
        <v>1</v>
      </c>
      <c r="N134" s="158" t="s">
        <v>41</v>
      </c>
      <c r="O134" s="55"/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4">
        <f t="shared" si="3"/>
        <v>0</v>
      </c>
      <c r="U134" s="145" t="s">
        <v>1</v>
      </c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6" t="s">
        <v>643</v>
      </c>
      <c r="AT134" s="146" t="s">
        <v>239</v>
      </c>
      <c r="AU134" s="146" t="s">
        <v>161</v>
      </c>
      <c r="AY134" s="14" t="s">
        <v>155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4" t="s">
        <v>161</v>
      </c>
      <c r="BK134" s="148">
        <f t="shared" si="9"/>
        <v>0</v>
      </c>
      <c r="BL134" s="14" t="s">
        <v>243</v>
      </c>
      <c r="BM134" s="146" t="s">
        <v>647</v>
      </c>
    </row>
    <row r="135" spans="1:65" s="11" customFormat="1" ht="22.95" customHeight="1">
      <c r="B135" s="123"/>
      <c r="D135" s="124" t="s">
        <v>74</v>
      </c>
      <c r="E135" s="168" t="s">
        <v>864</v>
      </c>
      <c r="F135" s="168" t="s">
        <v>865</v>
      </c>
      <c r="I135" s="126"/>
      <c r="J135" s="169">
        <f>BK135</f>
        <v>0</v>
      </c>
      <c r="L135" s="123"/>
      <c r="M135" s="128"/>
      <c r="N135" s="129"/>
      <c r="O135" s="129"/>
      <c r="P135" s="130">
        <v>0</v>
      </c>
      <c r="Q135" s="129"/>
      <c r="R135" s="130">
        <v>0</v>
      </c>
      <c r="S135" s="129"/>
      <c r="T135" s="130">
        <v>0</v>
      </c>
      <c r="U135" s="131"/>
      <c r="AR135" s="124" t="s">
        <v>164</v>
      </c>
      <c r="AT135" s="132" t="s">
        <v>74</v>
      </c>
      <c r="AU135" s="132" t="s">
        <v>83</v>
      </c>
      <c r="AY135" s="124" t="s">
        <v>155</v>
      </c>
      <c r="BK135" s="133">
        <v>0</v>
      </c>
    </row>
    <row r="136" spans="1:65" s="11" customFormat="1" ht="22.95" customHeight="1">
      <c r="B136" s="123"/>
      <c r="D136" s="124" t="s">
        <v>74</v>
      </c>
      <c r="E136" s="168" t="s">
        <v>1348</v>
      </c>
      <c r="F136" s="168" t="s">
        <v>1349</v>
      </c>
      <c r="I136" s="126"/>
      <c r="J136" s="169">
        <f>BK136</f>
        <v>0</v>
      </c>
      <c r="L136" s="123"/>
      <c r="M136" s="128"/>
      <c r="N136" s="129"/>
      <c r="O136" s="129"/>
      <c r="P136" s="130">
        <f>SUM(P137:P145)</f>
        <v>0</v>
      </c>
      <c r="Q136" s="129"/>
      <c r="R136" s="130">
        <f>SUM(R137:R145)</f>
        <v>0</v>
      </c>
      <c r="S136" s="129"/>
      <c r="T136" s="130">
        <f>SUM(T137:T145)</f>
        <v>0</v>
      </c>
      <c r="U136" s="131"/>
      <c r="AR136" s="124" t="s">
        <v>164</v>
      </c>
      <c r="AT136" s="132" t="s">
        <v>74</v>
      </c>
      <c r="AU136" s="132" t="s">
        <v>83</v>
      </c>
      <c r="AY136" s="124" t="s">
        <v>155</v>
      </c>
      <c r="BK136" s="133">
        <f>SUM(BK137:BK145)</f>
        <v>0</v>
      </c>
    </row>
    <row r="137" spans="1:65" s="2" customFormat="1" ht="24.25" customHeight="1">
      <c r="A137" s="29"/>
      <c r="B137" s="134"/>
      <c r="C137" s="135" t="s">
        <v>242</v>
      </c>
      <c r="D137" s="135" t="s">
        <v>156</v>
      </c>
      <c r="E137" s="136" t="s">
        <v>1350</v>
      </c>
      <c r="F137" s="137" t="s">
        <v>1351</v>
      </c>
      <c r="G137" s="138" t="s">
        <v>317</v>
      </c>
      <c r="H137" s="139">
        <v>25</v>
      </c>
      <c r="I137" s="140"/>
      <c r="J137" s="139">
        <f t="shared" ref="J137:J145" si="10">ROUND(I137*H137,3)</f>
        <v>0</v>
      </c>
      <c r="K137" s="141"/>
      <c r="L137" s="30"/>
      <c r="M137" s="142" t="s">
        <v>1</v>
      </c>
      <c r="N137" s="143" t="s">
        <v>41</v>
      </c>
      <c r="O137" s="55"/>
      <c r="P137" s="144">
        <f t="shared" ref="P137:P145" si="11">O137*H137</f>
        <v>0</v>
      </c>
      <c r="Q137" s="144">
        <v>0</v>
      </c>
      <c r="R137" s="144">
        <f t="shared" ref="R137:R145" si="12">Q137*H137</f>
        <v>0</v>
      </c>
      <c r="S137" s="144">
        <v>0</v>
      </c>
      <c r="T137" s="144">
        <f t="shared" ref="T137:T145" si="13">S137*H137</f>
        <v>0</v>
      </c>
      <c r="U137" s="145" t="s">
        <v>1</v>
      </c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6" t="s">
        <v>243</v>
      </c>
      <c r="AT137" s="146" t="s">
        <v>156</v>
      </c>
      <c r="AU137" s="146" t="s">
        <v>161</v>
      </c>
      <c r="AY137" s="14" t="s">
        <v>155</v>
      </c>
      <c r="BE137" s="147">
        <f t="shared" ref="BE137:BE145" si="14">IF(N137="základná",J137,0)</f>
        <v>0</v>
      </c>
      <c r="BF137" s="147">
        <f t="shared" ref="BF137:BF145" si="15">IF(N137="znížená",J137,0)</f>
        <v>0</v>
      </c>
      <c r="BG137" s="147">
        <f t="shared" ref="BG137:BG145" si="16">IF(N137="zákl. prenesená",J137,0)</f>
        <v>0</v>
      </c>
      <c r="BH137" s="147">
        <f t="shared" ref="BH137:BH145" si="17">IF(N137="zníž. prenesená",J137,0)</f>
        <v>0</v>
      </c>
      <c r="BI137" s="147">
        <f t="shared" ref="BI137:BI145" si="18">IF(N137="nulová",J137,0)</f>
        <v>0</v>
      </c>
      <c r="BJ137" s="14" t="s">
        <v>161</v>
      </c>
      <c r="BK137" s="148">
        <f t="shared" ref="BK137:BK145" si="19">ROUND(I137*H137,3)</f>
        <v>0</v>
      </c>
      <c r="BL137" s="14" t="s">
        <v>243</v>
      </c>
      <c r="BM137" s="146" t="s">
        <v>650</v>
      </c>
    </row>
    <row r="138" spans="1:65" s="2" customFormat="1" ht="24.25" customHeight="1">
      <c r="A138" s="29"/>
      <c r="B138" s="134"/>
      <c r="C138" s="135" t="s">
        <v>303</v>
      </c>
      <c r="D138" s="135" t="s">
        <v>156</v>
      </c>
      <c r="E138" s="136" t="s">
        <v>1352</v>
      </c>
      <c r="F138" s="137" t="s">
        <v>1353</v>
      </c>
      <c r="G138" s="138" t="s">
        <v>317</v>
      </c>
      <c r="H138" s="139">
        <v>25</v>
      </c>
      <c r="I138" s="140"/>
      <c r="J138" s="139">
        <f t="shared" si="10"/>
        <v>0</v>
      </c>
      <c r="K138" s="141"/>
      <c r="L138" s="30"/>
      <c r="M138" s="142" t="s">
        <v>1</v>
      </c>
      <c r="N138" s="143" t="s">
        <v>41</v>
      </c>
      <c r="O138" s="55"/>
      <c r="P138" s="144">
        <f t="shared" si="11"/>
        <v>0</v>
      </c>
      <c r="Q138" s="144">
        <v>0</v>
      </c>
      <c r="R138" s="144">
        <f t="shared" si="12"/>
        <v>0</v>
      </c>
      <c r="S138" s="144">
        <v>0</v>
      </c>
      <c r="T138" s="144">
        <f t="shared" si="13"/>
        <v>0</v>
      </c>
      <c r="U138" s="145" t="s">
        <v>1</v>
      </c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6" t="s">
        <v>243</v>
      </c>
      <c r="AT138" s="146" t="s">
        <v>156</v>
      </c>
      <c r="AU138" s="146" t="s">
        <v>161</v>
      </c>
      <c r="AY138" s="14" t="s">
        <v>155</v>
      </c>
      <c r="BE138" s="147">
        <f t="shared" si="14"/>
        <v>0</v>
      </c>
      <c r="BF138" s="147">
        <f t="shared" si="15"/>
        <v>0</v>
      </c>
      <c r="BG138" s="147">
        <f t="shared" si="16"/>
        <v>0</v>
      </c>
      <c r="BH138" s="147">
        <f t="shared" si="17"/>
        <v>0</v>
      </c>
      <c r="BI138" s="147">
        <f t="shared" si="18"/>
        <v>0</v>
      </c>
      <c r="BJ138" s="14" t="s">
        <v>161</v>
      </c>
      <c r="BK138" s="148">
        <f t="shared" si="19"/>
        <v>0</v>
      </c>
      <c r="BL138" s="14" t="s">
        <v>243</v>
      </c>
      <c r="BM138" s="146" t="s">
        <v>183</v>
      </c>
    </row>
    <row r="139" spans="1:65" s="2" customFormat="1" ht="24.25" customHeight="1">
      <c r="A139" s="29"/>
      <c r="B139" s="134"/>
      <c r="C139" s="149" t="s">
        <v>109</v>
      </c>
      <c r="D139" s="149" t="s">
        <v>239</v>
      </c>
      <c r="E139" s="150" t="s">
        <v>1354</v>
      </c>
      <c r="F139" s="151" t="s">
        <v>1355</v>
      </c>
      <c r="G139" s="152" t="s">
        <v>191</v>
      </c>
      <c r="H139" s="153">
        <v>5</v>
      </c>
      <c r="I139" s="154"/>
      <c r="J139" s="153">
        <f t="shared" si="10"/>
        <v>0</v>
      </c>
      <c r="K139" s="155"/>
      <c r="L139" s="156"/>
      <c r="M139" s="157" t="s">
        <v>1</v>
      </c>
      <c r="N139" s="158" t="s">
        <v>41</v>
      </c>
      <c r="O139" s="55"/>
      <c r="P139" s="144">
        <f t="shared" si="11"/>
        <v>0</v>
      </c>
      <c r="Q139" s="144">
        <v>0</v>
      </c>
      <c r="R139" s="144">
        <f t="shared" si="12"/>
        <v>0</v>
      </c>
      <c r="S139" s="144">
        <v>0</v>
      </c>
      <c r="T139" s="144">
        <f t="shared" si="13"/>
        <v>0</v>
      </c>
      <c r="U139" s="145" t="s">
        <v>1</v>
      </c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6" t="s">
        <v>643</v>
      </c>
      <c r="AT139" s="146" t="s">
        <v>239</v>
      </c>
      <c r="AU139" s="146" t="s">
        <v>161</v>
      </c>
      <c r="AY139" s="14" t="s">
        <v>155</v>
      </c>
      <c r="BE139" s="147">
        <f t="shared" si="14"/>
        <v>0</v>
      </c>
      <c r="BF139" s="147">
        <f t="shared" si="15"/>
        <v>0</v>
      </c>
      <c r="BG139" s="147">
        <f t="shared" si="16"/>
        <v>0</v>
      </c>
      <c r="BH139" s="147">
        <f t="shared" si="17"/>
        <v>0</v>
      </c>
      <c r="BI139" s="147">
        <f t="shared" si="18"/>
        <v>0</v>
      </c>
      <c r="BJ139" s="14" t="s">
        <v>161</v>
      </c>
      <c r="BK139" s="148">
        <f t="shared" si="19"/>
        <v>0</v>
      </c>
      <c r="BL139" s="14" t="s">
        <v>243</v>
      </c>
      <c r="BM139" s="146" t="s">
        <v>7</v>
      </c>
    </row>
    <row r="140" spans="1:65" s="2" customFormat="1" ht="14.5" customHeight="1">
      <c r="A140" s="29"/>
      <c r="B140" s="134"/>
      <c r="C140" s="149" t="s">
        <v>170</v>
      </c>
      <c r="D140" s="149" t="s">
        <v>239</v>
      </c>
      <c r="E140" s="150" t="s">
        <v>1356</v>
      </c>
      <c r="F140" s="151" t="s">
        <v>1357</v>
      </c>
      <c r="G140" s="152" t="s">
        <v>191</v>
      </c>
      <c r="H140" s="153">
        <v>0.35</v>
      </c>
      <c r="I140" s="154"/>
      <c r="J140" s="153">
        <f t="shared" si="10"/>
        <v>0</v>
      </c>
      <c r="K140" s="155"/>
      <c r="L140" s="156"/>
      <c r="M140" s="157" t="s">
        <v>1</v>
      </c>
      <c r="N140" s="158" t="s">
        <v>41</v>
      </c>
      <c r="O140" s="55"/>
      <c r="P140" s="144">
        <f t="shared" si="11"/>
        <v>0</v>
      </c>
      <c r="Q140" s="144">
        <v>0</v>
      </c>
      <c r="R140" s="144">
        <f t="shared" si="12"/>
        <v>0</v>
      </c>
      <c r="S140" s="144">
        <v>0</v>
      </c>
      <c r="T140" s="144">
        <f t="shared" si="13"/>
        <v>0</v>
      </c>
      <c r="U140" s="145" t="s">
        <v>1</v>
      </c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6" t="s">
        <v>643</v>
      </c>
      <c r="AT140" s="146" t="s">
        <v>239</v>
      </c>
      <c r="AU140" s="146" t="s">
        <v>161</v>
      </c>
      <c r="AY140" s="14" t="s">
        <v>155</v>
      </c>
      <c r="BE140" s="147">
        <f t="shared" si="14"/>
        <v>0</v>
      </c>
      <c r="BF140" s="147">
        <f t="shared" si="15"/>
        <v>0</v>
      </c>
      <c r="BG140" s="147">
        <f t="shared" si="16"/>
        <v>0</v>
      </c>
      <c r="BH140" s="147">
        <f t="shared" si="17"/>
        <v>0</v>
      </c>
      <c r="BI140" s="147">
        <f t="shared" si="18"/>
        <v>0</v>
      </c>
      <c r="BJ140" s="14" t="s">
        <v>161</v>
      </c>
      <c r="BK140" s="148">
        <f t="shared" si="19"/>
        <v>0</v>
      </c>
      <c r="BL140" s="14" t="s">
        <v>243</v>
      </c>
      <c r="BM140" s="146" t="s">
        <v>193</v>
      </c>
    </row>
    <row r="141" spans="1:65" s="2" customFormat="1" ht="24.25" customHeight="1">
      <c r="A141" s="29"/>
      <c r="B141" s="134"/>
      <c r="C141" s="149" t="s">
        <v>174</v>
      </c>
      <c r="D141" s="149" t="s">
        <v>239</v>
      </c>
      <c r="E141" s="150" t="s">
        <v>1358</v>
      </c>
      <c r="F141" s="151" t="s">
        <v>1359</v>
      </c>
      <c r="G141" s="152" t="s">
        <v>317</v>
      </c>
      <c r="H141" s="153">
        <v>3.125</v>
      </c>
      <c r="I141" s="154"/>
      <c r="J141" s="153">
        <f t="shared" si="10"/>
        <v>0</v>
      </c>
      <c r="K141" s="155"/>
      <c r="L141" s="156"/>
      <c r="M141" s="157" t="s">
        <v>1</v>
      </c>
      <c r="N141" s="158" t="s">
        <v>41</v>
      </c>
      <c r="O141" s="55"/>
      <c r="P141" s="144">
        <f t="shared" si="11"/>
        <v>0</v>
      </c>
      <c r="Q141" s="144">
        <v>0</v>
      </c>
      <c r="R141" s="144">
        <f t="shared" si="12"/>
        <v>0</v>
      </c>
      <c r="S141" s="144">
        <v>0</v>
      </c>
      <c r="T141" s="144">
        <f t="shared" si="13"/>
        <v>0</v>
      </c>
      <c r="U141" s="145" t="s">
        <v>1</v>
      </c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6" t="s">
        <v>643</v>
      </c>
      <c r="AT141" s="146" t="s">
        <v>239</v>
      </c>
      <c r="AU141" s="146" t="s">
        <v>161</v>
      </c>
      <c r="AY141" s="14" t="s">
        <v>155</v>
      </c>
      <c r="BE141" s="147">
        <f t="shared" si="14"/>
        <v>0</v>
      </c>
      <c r="BF141" s="147">
        <f t="shared" si="15"/>
        <v>0</v>
      </c>
      <c r="BG141" s="147">
        <f t="shared" si="16"/>
        <v>0</v>
      </c>
      <c r="BH141" s="147">
        <f t="shared" si="17"/>
        <v>0</v>
      </c>
      <c r="BI141" s="147">
        <f t="shared" si="18"/>
        <v>0</v>
      </c>
      <c r="BJ141" s="14" t="s">
        <v>161</v>
      </c>
      <c r="BK141" s="148">
        <f t="shared" si="19"/>
        <v>0</v>
      </c>
      <c r="BL141" s="14" t="s">
        <v>243</v>
      </c>
      <c r="BM141" s="146" t="s">
        <v>199</v>
      </c>
    </row>
    <row r="142" spans="1:65" s="2" customFormat="1" ht="24.25" customHeight="1">
      <c r="A142" s="29"/>
      <c r="B142" s="134"/>
      <c r="C142" s="135" t="s">
        <v>177</v>
      </c>
      <c r="D142" s="135" t="s">
        <v>156</v>
      </c>
      <c r="E142" s="136" t="s">
        <v>1360</v>
      </c>
      <c r="F142" s="137" t="s">
        <v>1361</v>
      </c>
      <c r="G142" s="138" t="s">
        <v>317</v>
      </c>
      <c r="H142" s="139">
        <v>25</v>
      </c>
      <c r="I142" s="140"/>
      <c r="J142" s="139">
        <f t="shared" si="10"/>
        <v>0</v>
      </c>
      <c r="K142" s="141"/>
      <c r="L142" s="30"/>
      <c r="M142" s="142" t="s">
        <v>1</v>
      </c>
      <c r="N142" s="143" t="s">
        <v>41</v>
      </c>
      <c r="O142" s="55"/>
      <c r="P142" s="144">
        <f t="shared" si="11"/>
        <v>0</v>
      </c>
      <c r="Q142" s="144">
        <v>0</v>
      </c>
      <c r="R142" s="144">
        <f t="shared" si="12"/>
        <v>0</v>
      </c>
      <c r="S142" s="144">
        <v>0</v>
      </c>
      <c r="T142" s="144">
        <f t="shared" si="13"/>
        <v>0</v>
      </c>
      <c r="U142" s="145" t="s">
        <v>1</v>
      </c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6" t="s">
        <v>243</v>
      </c>
      <c r="AT142" s="146" t="s">
        <v>156</v>
      </c>
      <c r="AU142" s="146" t="s">
        <v>161</v>
      </c>
      <c r="AY142" s="14" t="s">
        <v>155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4" t="s">
        <v>161</v>
      </c>
      <c r="BK142" s="148">
        <f t="shared" si="19"/>
        <v>0</v>
      </c>
      <c r="BL142" s="14" t="s">
        <v>243</v>
      </c>
      <c r="BM142" s="146" t="s">
        <v>202</v>
      </c>
    </row>
    <row r="143" spans="1:65" s="2" customFormat="1" ht="24.25" customHeight="1">
      <c r="A143" s="29"/>
      <c r="B143" s="134"/>
      <c r="C143" s="149" t="s">
        <v>647</v>
      </c>
      <c r="D143" s="149" t="s">
        <v>239</v>
      </c>
      <c r="E143" s="150" t="s">
        <v>1362</v>
      </c>
      <c r="F143" s="151" t="s">
        <v>1363</v>
      </c>
      <c r="G143" s="152" t="s">
        <v>317</v>
      </c>
      <c r="H143" s="153">
        <v>25</v>
      </c>
      <c r="I143" s="154"/>
      <c r="J143" s="153">
        <f t="shared" si="10"/>
        <v>0</v>
      </c>
      <c r="K143" s="155"/>
      <c r="L143" s="156"/>
      <c r="M143" s="157" t="s">
        <v>1</v>
      </c>
      <c r="N143" s="158" t="s">
        <v>41</v>
      </c>
      <c r="O143" s="55"/>
      <c r="P143" s="144">
        <f t="shared" si="11"/>
        <v>0</v>
      </c>
      <c r="Q143" s="144">
        <v>0</v>
      </c>
      <c r="R143" s="144">
        <f t="shared" si="12"/>
        <v>0</v>
      </c>
      <c r="S143" s="144">
        <v>0</v>
      </c>
      <c r="T143" s="144">
        <f t="shared" si="13"/>
        <v>0</v>
      </c>
      <c r="U143" s="145" t="s">
        <v>1</v>
      </c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6" t="s">
        <v>643</v>
      </c>
      <c r="AT143" s="146" t="s">
        <v>239</v>
      </c>
      <c r="AU143" s="146" t="s">
        <v>161</v>
      </c>
      <c r="AY143" s="14" t="s">
        <v>155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4" t="s">
        <v>161</v>
      </c>
      <c r="BK143" s="148">
        <f t="shared" si="19"/>
        <v>0</v>
      </c>
      <c r="BL143" s="14" t="s">
        <v>243</v>
      </c>
      <c r="BM143" s="146" t="s">
        <v>209</v>
      </c>
    </row>
    <row r="144" spans="1:65" s="2" customFormat="1" ht="24.25" customHeight="1">
      <c r="A144" s="29"/>
      <c r="B144" s="134"/>
      <c r="C144" s="135" t="s">
        <v>663</v>
      </c>
      <c r="D144" s="135" t="s">
        <v>156</v>
      </c>
      <c r="E144" s="136" t="s">
        <v>1364</v>
      </c>
      <c r="F144" s="137" t="s">
        <v>1365</v>
      </c>
      <c r="G144" s="138" t="s">
        <v>317</v>
      </c>
      <c r="H144" s="139">
        <v>25</v>
      </c>
      <c r="I144" s="140"/>
      <c r="J144" s="139">
        <f t="shared" si="10"/>
        <v>0</v>
      </c>
      <c r="K144" s="141"/>
      <c r="L144" s="30"/>
      <c r="M144" s="142" t="s">
        <v>1</v>
      </c>
      <c r="N144" s="143" t="s">
        <v>41</v>
      </c>
      <c r="O144" s="55"/>
      <c r="P144" s="144">
        <f t="shared" si="11"/>
        <v>0</v>
      </c>
      <c r="Q144" s="144">
        <v>0</v>
      </c>
      <c r="R144" s="144">
        <f t="shared" si="12"/>
        <v>0</v>
      </c>
      <c r="S144" s="144">
        <v>0</v>
      </c>
      <c r="T144" s="144">
        <f t="shared" si="13"/>
        <v>0</v>
      </c>
      <c r="U144" s="145" t="s">
        <v>1</v>
      </c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6" t="s">
        <v>243</v>
      </c>
      <c r="AT144" s="146" t="s">
        <v>156</v>
      </c>
      <c r="AU144" s="146" t="s">
        <v>161</v>
      </c>
      <c r="AY144" s="14" t="s">
        <v>155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4" t="s">
        <v>161</v>
      </c>
      <c r="BK144" s="148">
        <f t="shared" si="19"/>
        <v>0</v>
      </c>
      <c r="BL144" s="14" t="s">
        <v>243</v>
      </c>
      <c r="BM144" s="146" t="s">
        <v>666</v>
      </c>
    </row>
    <row r="145" spans="1:65" s="2" customFormat="1" ht="37.950000000000003" customHeight="1">
      <c r="A145" s="29"/>
      <c r="B145" s="134"/>
      <c r="C145" s="135" t="s">
        <v>650</v>
      </c>
      <c r="D145" s="135" t="s">
        <v>156</v>
      </c>
      <c r="E145" s="136" t="s">
        <v>1366</v>
      </c>
      <c r="F145" s="137" t="s">
        <v>1367</v>
      </c>
      <c r="G145" s="138" t="s">
        <v>173</v>
      </c>
      <c r="H145" s="139">
        <v>8</v>
      </c>
      <c r="I145" s="140"/>
      <c r="J145" s="139">
        <f t="shared" si="10"/>
        <v>0</v>
      </c>
      <c r="K145" s="141"/>
      <c r="L145" s="30"/>
      <c r="M145" s="142" t="s">
        <v>1</v>
      </c>
      <c r="N145" s="143" t="s">
        <v>41</v>
      </c>
      <c r="O145" s="55"/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4">
        <f t="shared" si="13"/>
        <v>0</v>
      </c>
      <c r="U145" s="145" t="s">
        <v>1</v>
      </c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6" t="s">
        <v>243</v>
      </c>
      <c r="AT145" s="146" t="s">
        <v>156</v>
      </c>
      <c r="AU145" s="146" t="s">
        <v>161</v>
      </c>
      <c r="AY145" s="14" t="s">
        <v>155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4" t="s">
        <v>161</v>
      </c>
      <c r="BK145" s="148">
        <f t="shared" si="19"/>
        <v>0</v>
      </c>
      <c r="BL145" s="14" t="s">
        <v>243</v>
      </c>
      <c r="BM145" s="146" t="s">
        <v>669</v>
      </c>
    </row>
    <row r="146" spans="1:65" s="11" customFormat="1" ht="25.95" customHeight="1">
      <c r="B146" s="123"/>
      <c r="D146" s="124" t="s">
        <v>74</v>
      </c>
      <c r="E146" s="125" t="s">
        <v>894</v>
      </c>
      <c r="F146" s="125" t="s">
        <v>895</v>
      </c>
      <c r="I146" s="126"/>
      <c r="J146" s="127">
        <f>BK146</f>
        <v>0</v>
      </c>
      <c r="L146" s="123"/>
      <c r="M146" s="128"/>
      <c r="N146" s="129"/>
      <c r="O146" s="129"/>
      <c r="P146" s="130">
        <f>P147</f>
        <v>0</v>
      </c>
      <c r="Q146" s="129"/>
      <c r="R146" s="130">
        <f>R147</f>
        <v>0</v>
      </c>
      <c r="S146" s="129"/>
      <c r="T146" s="130">
        <f>T147</f>
        <v>0</v>
      </c>
      <c r="U146" s="131"/>
      <c r="AR146" s="124" t="s">
        <v>634</v>
      </c>
      <c r="AT146" s="132" t="s">
        <v>74</v>
      </c>
      <c r="AU146" s="132" t="s">
        <v>75</v>
      </c>
      <c r="AY146" s="124" t="s">
        <v>155</v>
      </c>
      <c r="BK146" s="133">
        <f>BK147</f>
        <v>0</v>
      </c>
    </row>
    <row r="147" spans="1:65" s="2" customFormat="1" ht="14.5" customHeight="1">
      <c r="A147" s="29"/>
      <c r="B147" s="134"/>
      <c r="C147" s="135" t="s">
        <v>7</v>
      </c>
      <c r="D147" s="135" t="s">
        <v>156</v>
      </c>
      <c r="E147" s="136" t="s">
        <v>896</v>
      </c>
      <c r="F147" s="137" t="s">
        <v>897</v>
      </c>
      <c r="G147" s="138" t="s">
        <v>1368</v>
      </c>
      <c r="H147" s="139">
        <v>1</v>
      </c>
      <c r="I147" s="140"/>
      <c r="J147" s="139">
        <f>ROUND(I147*H147,3)</f>
        <v>0</v>
      </c>
      <c r="K147" s="141"/>
      <c r="L147" s="30"/>
      <c r="M147" s="159" t="s">
        <v>1</v>
      </c>
      <c r="N147" s="160" t="s">
        <v>41</v>
      </c>
      <c r="O147" s="161"/>
      <c r="P147" s="162">
        <f>O147*H147</f>
        <v>0</v>
      </c>
      <c r="Q147" s="162">
        <v>0</v>
      </c>
      <c r="R147" s="162">
        <f>Q147*H147</f>
        <v>0</v>
      </c>
      <c r="S147" s="162">
        <v>0</v>
      </c>
      <c r="T147" s="162">
        <f>S147*H147</f>
        <v>0</v>
      </c>
      <c r="U147" s="163" t="s">
        <v>1</v>
      </c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6" t="s">
        <v>160</v>
      </c>
      <c r="AT147" s="146" t="s">
        <v>156</v>
      </c>
      <c r="AU147" s="146" t="s">
        <v>83</v>
      </c>
      <c r="AY147" s="14" t="s">
        <v>155</v>
      </c>
      <c r="BE147" s="147">
        <f>IF(N147="základná",J147,0)</f>
        <v>0</v>
      </c>
      <c r="BF147" s="147">
        <f>IF(N147="znížená",J147,0)</f>
        <v>0</v>
      </c>
      <c r="BG147" s="147">
        <f>IF(N147="zákl. prenesená",J147,0)</f>
        <v>0</v>
      </c>
      <c r="BH147" s="147">
        <f>IF(N147="zníž. prenesená",J147,0)</f>
        <v>0</v>
      </c>
      <c r="BI147" s="147">
        <f>IF(N147="nulová",J147,0)</f>
        <v>0</v>
      </c>
      <c r="BJ147" s="14" t="s">
        <v>161</v>
      </c>
      <c r="BK147" s="148">
        <f>ROUND(I147*H147,3)</f>
        <v>0</v>
      </c>
      <c r="BL147" s="14" t="s">
        <v>160</v>
      </c>
      <c r="BM147" s="146" t="s">
        <v>680</v>
      </c>
    </row>
    <row r="148" spans="1:65" s="2" customFormat="1" ht="7" customHeight="1">
      <c r="A148" s="29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30"/>
      <c r="M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</row>
  </sheetData>
  <autoFilter ref="C122:K147" xr:uid="{00000000-0009-0000-0000-000008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52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108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5" customHeight="1">
      <c r="B4" s="17"/>
      <c r="D4" s="18" t="s">
        <v>112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10" t="str">
        <f>'Rekapitulácia stavby'!K6</f>
        <v>Novostavba bytového domu</v>
      </c>
      <c r="F7" s="211"/>
      <c r="G7" s="211"/>
      <c r="H7" s="211"/>
      <c r="L7" s="17"/>
    </row>
    <row r="8" spans="1:46" s="2" customFormat="1" ht="12" customHeight="1">
      <c r="A8" s="29"/>
      <c r="B8" s="30"/>
      <c r="C8" s="29"/>
      <c r="D8" s="24" t="s">
        <v>113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1369</v>
      </c>
      <c r="F9" s="209"/>
      <c r="G9" s="209"/>
      <c r="H9" s="20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8. 4. 2021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19</v>
      </c>
      <c r="F15" s="29"/>
      <c r="G15" s="29"/>
      <c r="H15" s="29"/>
      <c r="I15" s="24" t="s">
        <v>24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2" t="str">
        <f>'Rekapitulácia stavby'!E14</f>
        <v>Vyplň údaj</v>
      </c>
      <c r="F18" s="199"/>
      <c r="G18" s="199"/>
      <c r="H18" s="199"/>
      <c r="I18" s="24" t="s">
        <v>24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">
        <v>28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33</v>
      </c>
      <c r="F24" s="29"/>
      <c r="G24" s="29"/>
      <c r="H24" s="29"/>
      <c r="I24" s="24" t="s">
        <v>24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03" t="s">
        <v>1</v>
      </c>
      <c r="F27" s="203"/>
      <c r="G27" s="203"/>
      <c r="H27" s="20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4" customHeight="1">
      <c r="A30" s="29"/>
      <c r="B30" s="30"/>
      <c r="C30" s="29"/>
      <c r="D30" s="94" t="s">
        <v>35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39</v>
      </c>
      <c r="E33" s="24" t="s">
        <v>40</v>
      </c>
      <c r="F33" s="96">
        <f>ROUND((SUM(BE122:BE151)),  2)</f>
        <v>0</v>
      </c>
      <c r="G33" s="29"/>
      <c r="H33" s="29"/>
      <c r="I33" s="97">
        <v>0.2</v>
      </c>
      <c r="J33" s="96">
        <f>ROUND(((SUM(BE122:BE151))*I33),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41</v>
      </c>
      <c r="F34" s="96">
        <f>ROUND((SUM(BF122:BF151)),  2)</f>
        <v>0</v>
      </c>
      <c r="G34" s="29"/>
      <c r="H34" s="29"/>
      <c r="I34" s="97">
        <v>0.2</v>
      </c>
      <c r="J34" s="96">
        <f>ROUND(((SUM(BF122:BF151))*I34),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42</v>
      </c>
      <c r="F35" s="96">
        <f>ROUND((SUM(BG122:BG151)),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43</v>
      </c>
      <c r="F36" s="96">
        <f>ROUND((SUM(BH122:BH151)),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44</v>
      </c>
      <c r="F37" s="96">
        <f>ROUND((SUM(BI122:BI151)),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4" customHeight="1">
      <c r="A39" s="29"/>
      <c r="B39" s="30"/>
      <c r="C39" s="98"/>
      <c r="D39" s="99" t="s">
        <v>45</v>
      </c>
      <c r="E39" s="57"/>
      <c r="F39" s="57"/>
      <c r="G39" s="100" t="s">
        <v>46</v>
      </c>
      <c r="H39" s="101" t="s">
        <v>47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29"/>
      <c r="B61" s="30"/>
      <c r="C61" s="29"/>
      <c r="D61" s="42" t="s">
        <v>50</v>
      </c>
      <c r="E61" s="32"/>
      <c r="F61" s="104" t="s">
        <v>51</v>
      </c>
      <c r="G61" s="42" t="s">
        <v>50</v>
      </c>
      <c r="H61" s="32"/>
      <c r="I61" s="32"/>
      <c r="J61" s="105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29"/>
      <c r="B76" s="30"/>
      <c r="C76" s="29"/>
      <c r="D76" s="42" t="s">
        <v>50</v>
      </c>
      <c r="E76" s="32"/>
      <c r="F76" s="104" t="s">
        <v>51</v>
      </c>
      <c r="G76" s="42" t="s">
        <v>50</v>
      </c>
      <c r="H76" s="32"/>
      <c r="I76" s="32"/>
      <c r="J76" s="105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hidden="1" customHeight="1">
      <c r="A82" s="29"/>
      <c r="B82" s="30"/>
      <c r="C82" s="18" t="s">
        <v>115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0" t="str">
        <f>E7</f>
        <v>Novostavba bytového domu</v>
      </c>
      <c r="F85" s="211"/>
      <c r="G85" s="211"/>
      <c r="H85" s="21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113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93" t="str">
        <f>E9</f>
        <v xml:space="preserve">09 - Vodovodná prípojka </v>
      </c>
      <c r="F87" s="209"/>
      <c r="G87" s="209"/>
      <c r="H87" s="20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>Obec Malá Čierna</v>
      </c>
      <c r="G89" s="29"/>
      <c r="H89" s="29"/>
      <c r="I89" s="24" t="s">
        <v>20</v>
      </c>
      <c r="J89" s="52" t="str">
        <f>IF(J12="","",J12)</f>
        <v>8. 4. 2021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5" hidden="1" customHeight="1">
      <c r="A91" s="29"/>
      <c r="B91" s="30"/>
      <c r="C91" s="24" t="s">
        <v>22</v>
      </c>
      <c r="D91" s="29"/>
      <c r="E91" s="29"/>
      <c r="F91" s="22" t="str">
        <f>E15</f>
        <v>Obec Malá Čierna</v>
      </c>
      <c r="G91" s="29"/>
      <c r="H91" s="29"/>
      <c r="I91" s="24" t="s">
        <v>27</v>
      </c>
      <c r="J91" s="27" t="str">
        <f>E21</f>
        <v>Project89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hidden="1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Ing. Eduard Luščoň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4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6" t="s">
        <v>116</v>
      </c>
      <c r="D94" s="98"/>
      <c r="E94" s="98"/>
      <c r="F94" s="98"/>
      <c r="G94" s="98"/>
      <c r="H94" s="98"/>
      <c r="I94" s="98"/>
      <c r="J94" s="107" t="s">
        <v>117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4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8" t="s">
        <v>118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119</v>
      </c>
    </row>
    <row r="97" spans="1:31" s="9" customFormat="1" ht="25" hidden="1" customHeight="1">
      <c r="B97" s="109"/>
      <c r="D97" s="110" t="s">
        <v>1370</v>
      </c>
      <c r="E97" s="111"/>
      <c r="F97" s="111"/>
      <c r="G97" s="111"/>
      <c r="H97" s="111"/>
      <c r="I97" s="111"/>
      <c r="J97" s="112">
        <f>J123</f>
        <v>0</v>
      </c>
      <c r="L97" s="109"/>
    </row>
    <row r="98" spans="1:31" s="9" customFormat="1" ht="25" hidden="1" customHeight="1">
      <c r="B98" s="109"/>
      <c r="D98" s="110" t="s">
        <v>1371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1:31" s="12" customFormat="1" ht="19.95" hidden="1" customHeight="1">
      <c r="B99" s="164"/>
      <c r="D99" s="165" t="s">
        <v>1372</v>
      </c>
      <c r="E99" s="166"/>
      <c r="F99" s="166"/>
      <c r="G99" s="166"/>
      <c r="H99" s="166"/>
      <c r="I99" s="166"/>
      <c r="J99" s="167">
        <f>J127</f>
        <v>0</v>
      </c>
      <c r="L99" s="164"/>
    </row>
    <row r="100" spans="1:31" s="12" customFormat="1" ht="19.95" hidden="1" customHeight="1">
      <c r="B100" s="164"/>
      <c r="D100" s="165" t="s">
        <v>1373</v>
      </c>
      <c r="E100" s="166"/>
      <c r="F100" s="166"/>
      <c r="G100" s="166"/>
      <c r="H100" s="166"/>
      <c r="I100" s="166"/>
      <c r="J100" s="167">
        <f>J138</f>
        <v>0</v>
      </c>
      <c r="L100" s="164"/>
    </row>
    <row r="101" spans="1:31" s="12" customFormat="1" ht="19.95" hidden="1" customHeight="1">
      <c r="B101" s="164"/>
      <c r="D101" s="165" t="s">
        <v>1374</v>
      </c>
      <c r="E101" s="166"/>
      <c r="F101" s="166"/>
      <c r="G101" s="166"/>
      <c r="H101" s="166"/>
      <c r="I101" s="166"/>
      <c r="J101" s="167">
        <f>J140</f>
        <v>0</v>
      </c>
      <c r="L101" s="164"/>
    </row>
    <row r="102" spans="1:31" s="12" customFormat="1" ht="19.95" hidden="1" customHeight="1">
      <c r="B102" s="164"/>
      <c r="D102" s="165" t="s">
        <v>1375</v>
      </c>
      <c r="E102" s="166"/>
      <c r="F102" s="166"/>
      <c r="G102" s="166"/>
      <c r="H102" s="166"/>
      <c r="I102" s="166"/>
      <c r="J102" s="167">
        <f>J150</f>
        <v>0</v>
      </c>
      <c r="L102" s="164"/>
    </row>
    <row r="103" spans="1:31" s="2" customFormat="1" ht="21.75" hidden="1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7" hidden="1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hidden="1"/>
    <row r="106" spans="1:31" hidden="1"/>
    <row r="107" spans="1:31" hidden="1"/>
    <row r="108" spans="1:31" s="2" customFormat="1" ht="7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5" customHeight="1">
      <c r="A109" s="29"/>
      <c r="B109" s="30"/>
      <c r="C109" s="18" t="s">
        <v>141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7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14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10" t="str">
        <f>E7</f>
        <v>Novostavba bytového domu</v>
      </c>
      <c r="F112" s="211"/>
      <c r="G112" s="211"/>
      <c r="H112" s="211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113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93" t="str">
        <f>E9</f>
        <v xml:space="preserve">09 - Vodovodná prípojka </v>
      </c>
      <c r="F114" s="209"/>
      <c r="G114" s="209"/>
      <c r="H114" s="20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7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18</v>
      </c>
      <c r="D116" s="29"/>
      <c r="E116" s="29"/>
      <c r="F116" s="22" t="str">
        <f>F12</f>
        <v>Obec Malá Čierna</v>
      </c>
      <c r="G116" s="29"/>
      <c r="H116" s="29"/>
      <c r="I116" s="24" t="s">
        <v>20</v>
      </c>
      <c r="J116" s="52" t="str">
        <f>IF(J12="","",J12)</f>
        <v>8. 4. 2021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7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5" customHeight="1">
      <c r="A118" s="29"/>
      <c r="B118" s="30"/>
      <c r="C118" s="24" t="s">
        <v>22</v>
      </c>
      <c r="D118" s="29"/>
      <c r="E118" s="29"/>
      <c r="F118" s="22" t="str">
        <f>E15</f>
        <v>Obec Malá Čierna</v>
      </c>
      <c r="G118" s="29"/>
      <c r="H118" s="29"/>
      <c r="I118" s="24" t="s">
        <v>27</v>
      </c>
      <c r="J118" s="27" t="str">
        <f>E21</f>
        <v>Project89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5" customHeight="1">
      <c r="A119" s="29"/>
      <c r="B119" s="30"/>
      <c r="C119" s="24" t="s">
        <v>25</v>
      </c>
      <c r="D119" s="29"/>
      <c r="E119" s="29"/>
      <c r="F119" s="22" t="str">
        <f>IF(E18="","",E18)</f>
        <v>Vyplň údaj</v>
      </c>
      <c r="G119" s="29"/>
      <c r="H119" s="29"/>
      <c r="I119" s="24" t="s">
        <v>32</v>
      </c>
      <c r="J119" s="27" t="str">
        <f>E24</f>
        <v>Ing. Eduard Luščoň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4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3"/>
      <c r="B121" s="114"/>
      <c r="C121" s="115" t="s">
        <v>142</v>
      </c>
      <c r="D121" s="116" t="s">
        <v>60</v>
      </c>
      <c r="E121" s="116" t="s">
        <v>56</v>
      </c>
      <c r="F121" s="116" t="s">
        <v>57</v>
      </c>
      <c r="G121" s="116" t="s">
        <v>143</v>
      </c>
      <c r="H121" s="116" t="s">
        <v>144</v>
      </c>
      <c r="I121" s="116" t="s">
        <v>145</v>
      </c>
      <c r="J121" s="117" t="s">
        <v>117</v>
      </c>
      <c r="K121" s="118" t="s">
        <v>146</v>
      </c>
      <c r="L121" s="119"/>
      <c r="M121" s="59" t="s">
        <v>1</v>
      </c>
      <c r="N121" s="60" t="s">
        <v>39</v>
      </c>
      <c r="O121" s="60" t="s">
        <v>147</v>
      </c>
      <c r="P121" s="60" t="s">
        <v>148</v>
      </c>
      <c r="Q121" s="60" t="s">
        <v>149</v>
      </c>
      <c r="R121" s="60" t="s">
        <v>150</v>
      </c>
      <c r="S121" s="60" t="s">
        <v>151</v>
      </c>
      <c r="T121" s="60" t="s">
        <v>152</v>
      </c>
      <c r="U121" s="61" t="s">
        <v>153</v>
      </c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</row>
    <row r="122" spans="1:65" s="2" customFormat="1" ht="22.95" customHeight="1">
      <c r="A122" s="29"/>
      <c r="B122" s="30"/>
      <c r="C122" s="66" t="s">
        <v>118</v>
      </c>
      <c r="D122" s="29"/>
      <c r="E122" s="29"/>
      <c r="F122" s="29"/>
      <c r="G122" s="29"/>
      <c r="H122" s="29"/>
      <c r="I122" s="29"/>
      <c r="J122" s="120">
        <f>BK122</f>
        <v>0</v>
      </c>
      <c r="K122" s="29"/>
      <c r="L122" s="30"/>
      <c r="M122" s="62"/>
      <c r="N122" s="53"/>
      <c r="O122" s="63"/>
      <c r="P122" s="121">
        <f>P123+P126</f>
        <v>0</v>
      </c>
      <c r="Q122" s="63"/>
      <c r="R122" s="121">
        <f>R123+R126</f>
        <v>0</v>
      </c>
      <c r="S122" s="63"/>
      <c r="T122" s="121">
        <f>T123+T126</f>
        <v>0</v>
      </c>
      <c r="U122" s="64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74</v>
      </c>
      <c r="AU122" s="14" t="s">
        <v>119</v>
      </c>
      <c r="BK122" s="122">
        <f>BK123+BK126</f>
        <v>0</v>
      </c>
    </row>
    <row r="123" spans="1:65" s="11" customFormat="1" ht="25.95" customHeight="1">
      <c r="B123" s="123"/>
      <c r="D123" s="124" t="s">
        <v>74</v>
      </c>
      <c r="E123" s="125" t="s">
        <v>901</v>
      </c>
      <c r="F123" s="125" t="s">
        <v>901</v>
      </c>
      <c r="I123" s="126"/>
      <c r="J123" s="127">
        <f>BK123</f>
        <v>0</v>
      </c>
      <c r="L123" s="123"/>
      <c r="M123" s="128"/>
      <c r="N123" s="129"/>
      <c r="O123" s="129"/>
      <c r="P123" s="130">
        <f>SUM(P124:P125)</f>
        <v>0</v>
      </c>
      <c r="Q123" s="129"/>
      <c r="R123" s="130">
        <f>SUM(R124:R125)</f>
        <v>0</v>
      </c>
      <c r="S123" s="129"/>
      <c r="T123" s="130">
        <f>SUM(T124:T125)</f>
        <v>0</v>
      </c>
      <c r="U123" s="131"/>
      <c r="AR123" s="124" t="s">
        <v>83</v>
      </c>
      <c r="AT123" s="132" t="s">
        <v>74</v>
      </c>
      <c r="AU123" s="132" t="s">
        <v>75</v>
      </c>
      <c r="AY123" s="124" t="s">
        <v>155</v>
      </c>
      <c r="BK123" s="133">
        <f>SUM(BK124:BK125)</f>
        <v>0</v>
      </c>
    </row>
    <row r="124" spans="1:65" s="2" customFormat="1" ht="24.25" customHeight="1">
      <c r="A124" s="29"/>
      <c r="B124" s="134"/>
      <c r="C124" s="135" t="s">
        <v>83</v>
      </c>
      <c r="D124" s="135" t="s">
        <v>156</v>
      </c>
      <c r="E124" s="136" t="s">
        <v>1376</v>
      </c>
      <c r="F124" s="137" t="s">
        <v>1377</v>
      </c>
      <c r="G124" s="138" t="s">
        <v>205</v>
      </c>
      <c r="H124" s="139">
        <v>1</v>
      </c>
      <c r="I124" s="140"/>
      <c r="J124" s="139">
        <f>ROUND(I124*H124,3)</f>
        <v>0</v>
      </c>
      <c r="K124" s="141"/>
      <c r="L124" s="30"/>
      <c r="M124" s="142" t="s">
        <v>1</v>
      </c>
      <c r="N124" s="143" t="s">
        <v>41</v>
      </c>
      <c r="O124" s="55"/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4">
        <f>S124*H124</f>
        <v>0</v>
      </c>
      <c r="U124" s="145" t="s">
        <v>1</v>
      </c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6" t="s">
        <v>160</v>
      </c>
      <c r="AT124" s="146" t="s">
        <v>156</v>
      </c>
      <c r="AU124" s="146" t="s">
        <v>83</v>
      </c>
      <c r="AY124" s="14" t="s">
        <v>155</v>
      </c>
      <c r="BE124" s="147">
        <f>IF(N124="základná",J124,0)</f>
        <v>0</v>
      </c>
      <c r="BF124" s="147">
        <f>IF(N124="znížená",J124,0)</f>
        <v>0</v>
      </c>
      <c r="BG124" s="147">
        <f>IF(N124="zákl. prenesená",J124,0)</f>
        <v>0</v>
      </c>
      <c r="BH124" s="147">
        <f>IF(N124="zníž. prenesená",J124,0)</f>
        <v>0</v>
      </c>
      <c r="BI124" s="147">
        <f>IF(N124="nulová",J124,0)</f>
        <v>0</v>
      </c>
      <c r="BJ124" s="14" t="s">
        <v>161</v>
      </c>
      <c r="BK124" s="148">
        <f>ROUND(I124*H124,3)</f>
        <v>0</v>
      </c>
      <c r="BL124" s="14" t="s">
        <v>160</v>
      </c>
      <c r="BM124" s="146" t="s">
        <v>1378</v>
      </c>
    </row>
    <row r="125" spans="1:65" s="2" customFormat="1" ht="24.25" customHeight="1">
      <c r="A125" s="29"/>
      <c r="B125" s="134"/>
      <c r="C125" s="149" t="s">
        <v>161</v>
      </c>
      <c r="D125" s="149" t="s">
        <v>239</v>
      </c>
      <c r="E125" s="150" t="s">
        <v>1379</v>
      </c>
      <c r="F125" s="151" t="s">
        <v>1380</v>
      </c>
      <c r="G125" s="152" t="s">
        <v>205</v>
      </c>
      <c r="H125" s="153">
        <v>1</v>
      </c>
      <c r="I125" s="154"/>
      <c r="J125" s="153">
        <f>ROUND(I125*H125,3)</f>
        <v>0</v>
      </c>
      <c r="K125" s="155"/>
      <c r="L125" s="156"/>
      <c r="M125" s="157" t="s">
        <v>1</v>
      </c>
      <c r="N125" s="158" t="s">
        <v>41</v>
      </c>
      <c r="O125" s="55"/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4">
        <f>S125*H125</f>
        <v>0</v>
      </c>
      <c r="U125" s="145" t="s">
        <v>1</v>
      </c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6" t="s">
        <v>242</v>
      </c>
      <c r="AT125" s="146" t="s">
        <v>239</v>
      </c>
      <c r="AU125" s="146" t="s">
        <v>83</v>
      </c>
      <c r="AY125" s="14" t="s">
        <v>155</v>
      </c>
      <c r="BE125" s="147">
        <f>IF(N125="základná",J125,0)</f>
        <v>0</v>
      </c>
      <c r="BF125" s="147">
        <f>IF(N125="znížená",J125,0)</f>
        <v>0</v>
      </c>
      <c r="BG125" s="147">
        <f>IF(N125="zákl. prenesená",J125,0)</f>
        <v>0</v>
      </c>
      <c r="BH125" s="147">
        <f>IF(N125="zníž. prenesená",J125,0)</f>
        <v>0</v>
      </c>
      <c r="BI125" s="147">
        <f>IF(N125="nulová",J125,0)</f>
        <v>0</v>
      </c>
      <c r="BJ125" s="14" t="s">
        <v>161</v>
      </c>
      <c r="BK125" s="148">
        <f>ROUND(I125*H125,3)</f>
        <v>0</v>
      </c>
      <c r="BL125" s="14" t="s">
        <v>160</v>
      </c>
      <c r="BM125" s="146" t="s">
        <v>1381</v>
      </c>
    </row>
    <row r="126" spans="1:65" s="11" customFormat="1" ht="25.95" customHeight="1">
      <c r="B126" s="123"/>
      <c r="D126" s="124" t="s">
        <v>74</v>
      </c>
      <c r="E126" s="125" t="s">
        <v>624</v>
      </c>
      <c r="F126" s="125" t="s">
        <v>1382</v>
      </c>
      <c r="I126" s="126"/>
      <c r="J126" s="127">
        <f>BK126</f>
        <v>0</v>
      </c>
      <c r="L126" s="123"/>
      <c r="M126" s="128"/>
      <c r="N126" s="129"/>
      <c r="O126" s="129"/>
      <c r="P126" s="130">
        <f>P127+P138+P140+P150</f>
        <v>0</v>
      </c>
      <c r="Q126" s="129"/>
      <c r="R126" s="130">
        <f>R127+R138+R140+R150</f>
        <v>0</v>
      </c>
      <c r="S126" s="129"/>
      <c r="T126" s="130">
        <f>T127+T138+T140+T150</f>
        <v>0</v>
      </c>
      <c r="U126" s="131"/>
      <c r="AR126" s="124" t="s">
        <v>83</v>
      </c>
      <c r="AT126" s="132" t="s">
        <v>74</v>
      </c>
      <c r="AU126" s="132" t="s">
        <v>75</v>
      </c>
      <c r="AY126" s="124" t="s">
        <v>155</v>
      </c>
      <c r="BK126" s="133">
        <f>BK127+BK138+BK140+BK150</f>
        <v>0</v>
      </c>
    </row>
    <row r="127" spans="1:65" s="11" customFormat="1" ht="22.95" customHeight="1">
      <c r="B127" s="123"/>
      <c r="D127" s="124" t="s">
        <v>74</v>
      </c>
      <c r="E127" s="168" t="s">
        <v>83</v>
      </c>
      <c r="F127" s="168" t="s">
        <v>1383</v>
      </c>
      <c r="I127" s="126"/>
      <c r="J127" s="169">
        <f>BK127</f>
        <v>0</v>
      </c>
      <c r="L127" s="123"/>
      <c r="M127" s="128"/>
      <c r="N127" s="129"/>
      <c r="O127" s="129"/>
      <c r="P127" s="130">
        <f>SUM(P128:P137)</f>
        <v>0</v>
      </c>
      <c r="Q127" s="129"/>
      <c r="R127" s="130">
        <f>SUM(R128:R137)</f>
        <v>0</v>
      </c>
      <c r="S127" s="129"/>
      <c r="T127" s="130">
        <f>SUM(T128:T137)</f>
        <v>0</v>
      </c>
      <c r="U127" s="131"/>
      <c r="AR127" s="124" t="s">
        <v>83</v>
      </c>
      <c r="AT127" s="132" t="s">
        <v>74</v>
      </c>
      <c r="AU127" s="132" t="s">
        <v>83</v>
      </c>
      <c r="AY127" s="124" t="s">
        <v>155</v>
      </c>
      <c r="BK127" s="133">
        <f>SUM(BK128:BK137)</f>
        <v>0</v>
      </c>
    </row>
    <row r="128" spans="1:65" s="2" customFormat="1" ht="14.5" customHeight="1">
      <c r="A128" s="29"/>
      <c r="B128" s="134"/>
      <c r="C128" s="135" t="s">
        <v>164</v>
      </c>
      <c r="D128" s="135" t="s">
        <v>156</v>
      </c>
      <c r="E128" s="136" t="s">
        <v>1384</v>
      </c>
      <c r="F128" s="137" t="s">
        <v>1385</v>
      </c>
      <c r="G128" s="138" t="s">
        <v>159</v>
      </c>
      <c r="H128" s="139">
        <v>3.726</v>
      </c>
      <c r="I128" s="140"/>
      <c r="J128" s="139">
        <f t="shared" ref="J128:J137" si="0">ROUND(I128*H128,3)</f>
        <v>0</v>
      </c>
      <c r="K128" s="141"/>
      <c r="L128" s="30"/>
      <c r="M128" s="142" t="s">
        <v>1</v>
      </c>
      <c r="N128" s="143" t="s">
        <v>41</v>
      </c>
      <c r="O128" s="55"/>
      <c r="P128" s="144">
        <f t="shared" ref="P128:P137" si="1">O128*H128</f>
        <v>0</v>
      </c>
      <c r="Q128" s="144">
        <v>0</v>
      </c>
      <c r="R128" s="144">
        <f t="shared" ref="R128:R137" si="2">Q128*H128</f>
        <v>0</v>
      </c>
      <c r="S128" s="144">
        <v>0</v>
      </c>
      <c r="T128" s="144">
        <f t="shared" ref="T128:T137" si="3">S128*H128</f>
        <v>0</v>
      </c>
      <c r="U128" s="145" t="s">
        <v>1</v>
      </c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6" t="s">
        <v>160</v>
      </c>
      <c r="AT128" s="146" t="s">
        <v>156</v>
      </c>
      <c r="AU128" s="146" t="s">
        <v>161</v>
      </c>
      <c r="AY128" s="14" t="s">
        <v>155</v>
      </c>
      <c r="BE128" s="147">
        <f t="shared" ref="BE128:BE137" si="4">IF(N128="základná",J128,0)</f>
        <v>0</v>
      </c>
      <c r="BF128" s="147">
        <f t="shared" ref="BF128:BF137" si="5">IF(N128="znížená",J128,0)</f>
        <v>0</v>
      </c>
      <c r="BG128" s="147">
        <f t="shared" ref="BG128:BG137" si="6">IF(N128="zákl. prenesená",J128,0)</f>
        <v>0</v>
      </c>
      <c r="BH128" s="147">
        <f t="shared" ref="BH128:BH137" si="7">IF(N128="zníž. prenesená",J128,0)</f>
        <v>0</v>
      </c>
      <c r="BI128" s="147">
        <f t="shared" ref="BI128:BI137" si="8">IF(N128="nulová",J128,0)</f>
        <v>0</v>
      </c>
      <c r="BJ128" s="14" t="s">
        <v>161</v>
      </c>
      <c r="BK128" s="148">
        <f t="shared" ref="BK128:BK137" si="9">ROUND(I128*H128,3)</f>
        <v>0</v>
      </c>
      <c r="BL128" s="14" t="s">
        <v>160</v>
      </c>
      <c r="BM128" s="146" t="s">
        <v>1386</v>
      </c>
    </row>
    <row r="129" spans="1:65" s="2" customFormat="1" ht="24.25" customHeight="1">
      <c r="A129" s="29"/>
      <c r="B129" s="134"/>
      <c r="C129" s="135" t="s">
        <v>160</v>
      </c>
      <c r="D129" s="135" t="s">
        <v>156</v>
      </c>
      <c r="E129" s="136" t="s">
        <v>1387</v>
      </c>
      <c r="F129" s="137" t="s">
        <v>1388</v>
      </c>
      <c r="G129" s="138" t="s">
        <v>159</v>
      </c>
      <c r="H129" s="139">
        <v>3.726</v>
      </c>
      <c r="I129" s="140"/>
      <c r="J129" s="139">
        <f t="shared" si="0"/>
        <v>0</v>
      </c>
      <c r="K129" s="141"/>
      <c r="L129" s="30"/>
      <c r="M129" s="142" t="s">
        <v>1</v>
      </c>
      <c r="N129" s="143" t="s">
        <v>41</v>
      </c>
      <c r="O129" s="55"/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4">
        <f t="shared" si="3"/>
        <v>0</v>
      </c>
      <c r="U129" s="145" t="s">
        <v>1</v>
      </c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6" t="s">
        <v>160</v>
      </c>
      <c r="AT129" s="146" t="s">
        <v>156</v>
      </c>
      <c r="AU129" s="146" t="s">
        <v>161</v>
      </c>
      <c r="AY129" s="14" t="s">
        <v>155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4" t="s">
        <v>161</v>
      </c>
      <c r="BK129" s="148">
        <f t="shared" si="9"/>
        <v>0</v>
      </c>
      <c r="BL129" s="14" t="s">
        <v>160</v>
      </c>
      <c r="BM129" s="146" t="s">
        <v>1389</v>
      </c>
    </row>
    <row r="130" spans="1:65" s="2" customFormat="1" ht="14.5" customHeight="1">
      <c r="A130" s="29"/>
      <c r="B130" s="134"/>
      <c r="C130" s="135" t="s">
        <v>634</v>
      </c>
      <c r="D130" s="135" t="s">
        <v>156</v>
      </c>
      <c r="E130" s="136" t="s">
        <v>1390</v>
      </c>
      <c r="F130" s="137" t="s">
        <v>1391</v>
      </c>
      <c r="G130" s="138" t="s">
        <v>159</v>
      </c>
      <c r="H130" s="139">
        <v>13.52</v>
      </c>
      <c r="I130" s="140"/>
      <c r="J130" s="139">
        <f t="shared" si="0"/>
        <v>0</v>
      </c>
      <c r="K130" s="141"/>
      <c r="L130" s="30"/>
      <c r="M130" s="142" t="s">
        <v>1</v>
      </c>
      <c r="N130" s="143" t="s">
        <v>41</v>
      </c>
      <c r="O130" s="55"/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4">
        <f t="shared" si="3"/>
        <v>0</v>
      </c>
      <c r="U130" s="145" t="s">
        <v>1</v>
      </c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6" t="s">
        <v>160</v>
      </c>
      <c r="AT130" s="146" t="s">
        <v>156</v>
      </c>
      <c r="AU130" s="146" t="s">
        <v>161</v>
      </c>
      <c r="AY130" s="14" t="s">
        <v>155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4" t="s">
        <v>161</v>
      </c>
      <c r="BK130" s="148">
        <f t="shared" si="9"/>
        <v>0</v>
      </c>
      <c r="BL130" s="14" t="s">
        <v>160</v>
      </c>
      <c r="BM130" s="146" t="s">
        <v>1392</v>
      </c>
    </row>
    <row r="131" spans="1:65" s="2" customFormat="1" ht="37.950000000000003" customHeight="1">
      <c r="A131" s="29"/>
      <c r="B131" s="134"/>
      <c r="C131" s="135" t="s">
        <v>261</v>
      </c>
      <c r="D131" s="135" t="s">
        <v>156</v>
      </c>
      <c r="E131" s="136" t="s">
        <v>1393</v>
      </c>
      <c r="F131" s="137" t="s">
        <v>1394</v>
      </c>
      <c r="G131" s="138" t="s">
        <v>159</v>
      </c>
      <c r="H131" s="139">
        <v>13.52</v>
      </c>
      <c r="I131" s="140"/>
      <c r="J131" s="139">
        <f t="shared" si="0"/>
        <v>0</v>
      </c>
      <c r="K131" s="141"/>
      <c r="L131" s="30"/>
      <c r="M131" s="142" t="s">
        <v>1</v>
      </c>
      <c r="N131" s="143" t="s">
        <v>41</v>
      </c>
      <c r="O131" s="55"/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4">
        <f t="shared" si="3"/>
        <v>0</v>
      </c>
      <c r="U131" s="145" t="s">
        <v>1</v>
      </c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6" t="s">
        <v>160</v>
      </c>
      <c r="AT131" s="146" t="s">
        <v>156</v>
      </c>
      <c r="AU131" s="146" t="s">
        <v>161</v>
      </c>
      <c r="AY131" s="14" t="s">
        <v>155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4" t="s">
        <v>161</v>
      </c>
      <c r="BK131" s="148">
        <f t="shared" si="9"/>
        <v>0</v>
      </c>
      <c r="BL131" s="14" t="s">
        <v>160</v>
      </c>
      <c r="BM131" s="146" t="s">
        <v>1395</v>
      </c>
    </row>
    <row r="132" spans="1:65" s="2" customFormat="1" ht="24.25" customHeight="1">
      <c r="A132" s="29"/>
      <c r="B132" s="134"/>
      <c r="C132" s="135" t="s">
        <v>644</v>
      </c>
      <c r="D132" s="135" t="s">
        <v>156</v>
      </c>
      <c r="E132" s="136" t="s">
        <v>1396</v>
      </c>
      <c r="F132" s="137" t="s">
        <v>1397</v>
      </c>
      <c r="G132" s="138" t="s">
        <v>159</v>
      </c>
      <c r="H132" s="139">
        <v>9.9659999999999993</v>
      </c>
      <c r="I132" s="140"/>
      <c r="J132" s="139">
        <f t="shared" si="0"/>
        <v>0</v>
      </c>
      <c r="K132" s="141"/>
      <c r="L132" s="30"/>
      <c r="M132" s="142" t="s">
        <v>1</v>
      </c>
      <c r="N132" s="143" t="s">
        <v>41</v>
      </c>
      <c r="O132" s="55"/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4">
        <f t="shared" si="3"/>
        <v>0</v>
      </c>
      <c r="U132" s="145" t="s">
        <v>1</v>
      </c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6" t="s">
        <v>160</v>
      </c>
      <c r="AT132" s="146" t="s">
        <v>156</v>
      </c>
      <c r="AU132" s="146" t="s">
        <v>161</v>
      </c>
      <c r="AY132" s="14" t="s">
        <v>155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4" t="s">
        <v>161</v>
      </c>
      <c r="BK132" s="148">
        <f t="shared" si="9"/>
        <v>0</v>
      </c>
      <c r="BL132" s="14" t="s">
        <v>160</v>
      </c>
      <c r="BM132" s="146" t="s">
        <v>1398</v>
      </c>
    </row>
    <row r="133" spans="1:65" s="2" customFormat="1" ht="24.25" customHeight="1">
      <c r="A133" s="29"/>
      <c r="B133" s="134"/>
      <c r="C133" s="135" t="s">
        <v>242</v>
      </c>
      <c r="D133" s="135" t="s">
        <v>156</v>
      </c>
      <c r="E133" s="136" t="s">
        <v>1399</v>
      </c>
      <c r="F133" s="137" t="s">
        <v>1197</v>
      </c>
      <c r="G133" s="138" t="s">
        <v>159</v>
      </c>
      <c r="H133" s="139">
        <v>9.9659999999999993</v>
      </c>
      <c r="I133" s="140"/>
      <c r="J133" s="139">
        <f t="shared" si="0"/>
        <v>0</v>
      </c>
      <c r="K133" s="141"/>
      <c r="L133" s="30"/>
      <c r="M133" s="142" t="s">
        <v>1</v>
      </c>
      <c r="N133" s="143" t="s">
        <v>41</v>
      </c>
      <c r="O133" s="55"/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4">
        <f t="shared" si="3"/>
        <v>0</v>
      </c>
      <c r="U133" s="145" t="s">
        <v>1</v>
      </c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6" t="s">
        <v>160</v>
      </c>
      <c r="AT133" s="146" t="s">
        <v>156</v>
      </c>
      <c r="AU133" s="146" t="s">
        <v>161</v>
      </c>
      <c r="AY133" s="14" t="s">
        <v>155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4" t="s">
        <v>161</v>
      </c>
      <c r="BK133" s="148">
        <f t="shared" si="9"/>
        <v>0</v>
      </c>
      <c r="BL133" s="14" t="s">
        <v>160</v>
      </c>
      <c r="BM133" s="146" t="s">
        <v>1400</v>
      </c>
    </row>
    <row r="134" spans="1:65" s="2" customFormat="1" ht="14.5" customHeight="1">
      <c r="A134" s="29"/>
      <c r="B134" s="134"/>
      <c r="C134" s="135" t="s">
        <v>303</v>
      </c>
      <c r="D134" s="135" t="s">
        <v>156</v>
      </c>
      <c r="E134" s="136" t="s">
        <v>1401</v>
      </c>
      <c r="F134" s="137" t="s">
        <v>1402</v>
      </c>
      <c r="G134" s="138" t="s">
        <v>159</v>
      </c>
      <c r="H134" s="139">
        <v>9.9659999999999993</v>
      </c>
      <c r="I134" s="140"/>
      <c r="J134" s="139">
        <f t="shared" si="0"/>
        <v>0</v>
      </c>
      <c r="K134" s="141"/>
      <c r="L134" s="30"/>
      <c r="M134" s="142" t="s">
        <v>1</v>
      </c>
      <c r="N134" s="143" t="s">
        <v>41</v>
      </c>
      <c r="O134" s="55"/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4">
        <f t="shared" si="3"/>
        <v>0</v>
      </c>
      <c r="U134" s="145" t="s">
        <v>1</v>
      </c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6" t="s">
        <v>160</v>
      </c>
      <c r="AT134" s="146" t="s">
        <v>156</v>
      </c>
      <c r="AU134" s="146" t="s">
        <v>161</v>
      </c>
      <c r="AY134" s="14" t="s">
        <v>155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4" t="s">
        <v>161</v>
      </c>
      <c r="BK134" s="148">
        <f t="shared" si="9"/>
        <v>0</v>
      </c>
      <c r="BL134" s="14" t="s">
        <v>160</v>
      </c>
      <c r="BM134" s="146" t="s">
        <v>1403</v>
      </c>
    </row>
    <row r="135" spans="1:65" s="2" customFormat="1" ht="24.25" customHeight="1">
      <c r="A135" s="29"/>
      <c r="B135" s="134"/>
      <c r="C135" s="135" t="s">
        <v>109</v>
      </c>
      <c r="D135" s="135" t="s">
        <v>156</v>
      </c>
      <c r="E135" s="136" t="s">
        <v>1404</v>
      </c>
      <c r="F135" s="137" t="s">
        <v>1405</v>
      </c>
      <c r="G135" s="138" t="s">
        <v>159</v>
      </c>
      <c r="H135" s="139">
        <v>6.24</v>
      </c>
      <c r="I135" s="140"/>
      <c r="J135" s="139">
        <f t="shared" si="0"/>
        <v>0</v>
      </c>
      <c r="K135" s="141"/>
      <c r="L135" s="30"/>
      <c r="M135" s="142" t="s">
        <v>1</v>
      </c>
      <c r="N135" s="143" t="s">
        <v>41</v>
      </c>
      <c r="O135" s="55"/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4">
        <f t="shared" si="3"/>
        <v>0</v>
      </c>
      <c r="U135" s="145" t="s">
        <v>1</v>
      </c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6" t="s">
        <v>160</v>
      </c>
      <c r="AT135" s="146" t="s">
        <v>156</v>
      </c>
      <c r="AU135" s="146" t="s">
        <v>161</v>
      </c>
      <c r="AY135" s="14" t="s">
        <v>155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4" t="s">
        <v>161</v>
      </c>
      <c r="BK135" s="148">
        <f t="shared" si="9"/>
        <v>0</v>
      </c>
      <c r="BL135" s="14" t="s">
        <v>160</v>
      </c>
      <c r="BM135" s="146" t="s">
        <v>1406</v>
      </c>
    </row>
    <row r="136" spans="1:65" s="2" customFormat="1" ht="24.25" customHeight="1">
      <c r="A136" s="29"/>
      <c r="B136" s="134"/>
      <c r="C136" s="135" t="s">
        <v>170</v>
      </c>
      <c r="D136" s="135" t="s">
        <v>156</v>
      </c>
      <c r="E136" s="136" t="s">
        <v>1407</v>
      </c>
      <c r="F136" s="137" t="s">
        <v>1408</v>
      </c>
      <c r="G136" s="138" t="s">
        <v>159</v>
      </c>
      <c r="H136" s="139">
        <v>5.2</v>
      </c>
      <c r="I136" s="140"/>
      <c r="J136" s="139">
        <f t="shared" si="0"/>
        <v>0</v>
      </c>
      <c r="K136" s="141"/>
      <c r="L136" s="30"/>
      <c r="M136" s="142" t="s">
        <v>1</v>
      </c>
      <c r="N136" s="143" t="s">
        <v>41</v>
      </c>
      <c r="O136" s="55"/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4">
        <f t="shared" si="3"/>
        <v>0</v>
      </c>
      <c r="U136" s="145" t="s">
        <v>1</v>
      </c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6" t="s">
        <v>160</v>
      </c>
      <c r="AT136" s="146" t="s">
        <v>156</v>
      </c>
      <c r="AU136" s="146" t="s">
        <v>161</v>
      </c>
      <c r="AY136" s="14" t="s">
        <v>155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4" t="s">
        <v>161</v>
      </c>
      <c r="BK136" s="148">
        <f t="shared" si="9"/>
        <v>0</v>
      </c>
      <c r="BL136" s="14" t="s">
        <v>160</v>
      </c>
      <c r="BM136" s="146" t="s">
        <v>1409</v>
      </c>
    </row>
    <row r="137" spans="1:65" s="2" customFormat="1" ht="14.5" customHeight="1">
      <c r="A137" s="29"/>
      <c r="B137" s="134"/>
      <c r="C137" s="149" t="s">
        <v>174</v>
      </c>
      <c r="D137" s="149" t="s">
        <v>239</v>
      </c>
      <c r="E137" s="150" t="s">
        <v>1410</v>
      </c>
      <c r="F137" s="151" t="s">
        <v>1411</v>
      </c>
      <c r="G137" s="152" t="s">
        <v>191</v>
      </c>
      <c r="H137" s="153">
        <v>8.32</v>
      </c>
      <c r="I137" s="154"/>
      <c r="J137" s="153">
        <f t="shared" si="0"/>
        <v>0</v>
      </c>
      <c r="K137" s="155"/>
      <c r="L137" s="156"/>
      <c r="M137" s="157" t="s">
        <v>1</v>
      </c>
      <c r="N137" s="158" t="s">
        <v>41</v>
      </c>
      <c r="O137" s="55"/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4">
        <f t="shared" si="3"/>
        <v>0</v>
      </c>
      <c r="U137" s="145" t="s">
        <v>1</v>
      </c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6" t="s">
        <v>242</v>
      </c>
      <c r="AT137" s="146" t="s">
        <v>239</v>
      </c>
      <c r="AU137" s="146" t="s">
        <v>161</v>
      </c>
      <c r="AY137" s="14" t="s">
        <v>155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4" t="s">
        <v>161</v>
      </c>
      <c r="BK137" s="148">
        <f t="shared" si="9"/>
        <v>0</v>
      </c>
      <c r="BL137" s="14" t="s">
        <v>160</v>
      </c>
      <c r="BM137" s="146" t="s">
        <v>1412</v>
      </c>
    </row>
    <row r="138" spans="1:65" s="11" customFormat="1" ht="22.95" customHeight="1">
      <c r="B138" s="123"/>
      <c r="D138" s="124" t="s">
        <v>74</v>
      </c>
      <c r="E138" s="168" t="s">
        <v>160</v>
      </c>
      <c r="F138" s="168" t="s">
        <v>1413</v>
      </c>
      <c r="I138" s="126"/>
      <c r="J138" s="169">
        <f>BK138</f>
        <v>0</v>
      </c>
      <c r="L138" s="123"/>
      <c r="M138" s="128"/>
      <c r="N138" s="129"/>
      <c r="O138" s="129"/>
      <c r="P138" s="130">
        <f>P139</f>
        <v>0</v>
      </c>
      <c r="Q138" s="129"/>
      <c r="R138" s="130">
        <f>R139</f>
        <v>0</v>
      </c>
      <c r="S138" s="129"/>
      <c r="T138" s="130">
        <f>T139</f>
        <v>0</v>
      </c>
      <c r="U138" s="131"/>
      <c r="AR138" s="124" t="s">
        <v>83</v>
      </c>
      <c r="AT138" s="132" t="s">
        <v>74</v>
      </c>
      <c r="AU138" s="132" t="s">
        <v>83</v>
      </c>
      <c r="AY138" s="124" t="s">
        <v>155</v>
      </c>
      <c r="BK138" s="133">
        <f>BK139</f>
        <v>0</v>
      </c>
    </row>
    <row r="139" spans="1:65" s="2" customFormat="1" ht="37.950000000000003" customHeight="1">
      <c r="A139" s="29"/>
      <c r="B139" s="134"/>
      <c r="C139" s="135" t="s">
        <v>177</v>
      </c>
      <c r="D139" s="135" t="s">
        <v>156</v>
      </c>
      <c r="E139" s="136" t="s">
        <v>1414</v>
      </c>
      <c r="F139" s="137" t="s">
        <v>1415</v>
      </c>
      <c r="G139" s="138" t="s">
        <v>159</v>
      </c>
      <c r="H139" s="139">
        <v>1.04</v>
      </c>
      <c r="I139" s="140"/>
      <c r="J139" s="139">
        <f>ROUND(I139*H139,3)</f>
        <v>0</v>
      </c>
      <c r="K139" s="141"/>
      <c r="L139" s="30"/>
      <c r="M139" s="142" t="s">
        <v>1</v>
      </c>
      <c r="N139" s="143" t="s">
        <v>41</v>
      </c>
      <c r="O139" s="55"/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4">
        <f>S139*H139</f>
        <v>0</v>
      </c>
      <c r="U139" s="145" t="s">
        <v>1</v>
      </c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6" t="s">
        <v>160</v>
      </c>
      <c r="AT139" s="146" t="s">
        <v>156</v>
      </c>
      <c r="AU139" s="146" t="s">
        <v>161</v>
      </c>
      <c r="AY139" s="14" t="s">
        <v>155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4" t="s">
        <v>161</v>
      </c>
      <c r="BK139" s="148">
        <f>ROUND(I139*H139,3)</f>
        <v>0</v>
      </c>
      <c r="BL139" s="14" t="s">
        <v>160</v>
      </c>
      <c r="BM139" s="146" t="s">
        <v>1416</v>
      </c>
    </row>
    <row r="140" spans="1:65" s="11" customFormat="1" ht="22.95" customHeight="1">
      <c r="B140" s="123"/>
      <c r="D140" s="124" t="s">
        <v>74</v>
      </c>
      <c r="E140" s="168" t="s">
        <v>242</v>
      </c>
      <c r="F140" s="168" t="s">
        <v>1417</v>
      </c>
      <c r="I140" s="126"/>
      <c r="J140" s="169">
        <f>BK140</f>
        <v>0</v>
      </c>
      <c r="L140" s="123"/>
      <c r="M140" s="128"/>
      <c r="N140" s="129"/>
      <c r="O140" s="129"/>
      <c r="P140" s="130">
        <f>SUM(P141:P149)</f>
        <v>0</v>
      </c>
      <c r="Q140" s="129"/>
      <c r="R140" s="130">
        <f>SUM(R141:R149)</f>
        <v>0</v>
      </c>
      <c r="S140" s="129"/>
      <c r="T140" s="130">
        <f>SUM(T141:T149)</f>
        <v>0</v>
      </c>
      <c r="U140" s="131"/>
      <c r="AR140" s="124" t="s">
        <v>83</v>
      </c>
      <c r="AT140" s="132" t="s">
        <v>74</v>
      </c>
      <c r="AU140" s="132" t="s">
        <v>83</v>
      </c>
      <c r="AY140" s="124" t="s">
        <v>155</v>
      </c>
      <c r="BK140" s="133">
        <f>SUM(BK141:BK149)</f>
        <v>0</v>
      </c>
    </row>
    <row r="141" spans="1:65" s="2" customFormat="1" ht="14.5" customHeight="1">
      <c r="A141" s="29"/>
      <c r="B141" s="134"/>
      <c r="C141" s="135" t="s">
        <v>650</v>
      </c>
      <c r="D141" s="135" t="s">
        <v>156</v>
      </c>
      <c r="E141" s="136" t="s">
        <v>1418</v>
      </c>
      <c r="F141" s="137" t="s">
        <v>1419</v>
      </c>
      <c r="G141" s="138" t="s">
        <v>317</v>
      </c>
      <c r="H141" s="139">
        <v>1.58</v>
      </c>
      <c r="I141" s="140"/>
      <c r="J141" s="139">
        <f t="shared" ref="J141:J149" si="10">ROUND(I141*H141,3)</f>
        <v>0</v>
      </c>
      <c r="K141" s="141"/>
      <c r="L141" s="30"/>
      <c r="M141" s="142" t="s">
        <v>1</v>
      </c>
      <c r="N141" s="143" t="s">
        <v>41</v>
      </c>
      <c r="O141" s="55"/>
      <c r="P141" s="144">
        <f t="shared" ref="P141:P149" si="11">O141*H141</f>
        <v>0</v>
      </c>
      <c r="Q141" s="144">
        <v>0</v>
      </c>
      <c r="R141" s="144">
        <f t="shared" ref="R141:R149" si="12">Q141*H141</f>
        <v>0</v>
      </c>
      <c r="S141" s="144">
        <v>0</v>
      </c>
      <c r="T141" s="144">
        <f t="shared" ref="T141:T149" si="13">S141*H141</f>
        <v>0</v>
      </c>
      <c r="U141" s="145" t="s">
        <v>1</v>
      </c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6" t="s">
        <v>160</v>
      </c>
      <c r="AT141" s="146" t="s">
        <v>156</v>
      </c>
      <c r="AU141" s="146" t="s">
        <v>161</v>
      </c>
      <c r="AY141" s="14" t="s">
        <v>155</v>
      </c>
      <c r="BE141" s="147">
        <f t="shared" ref="BE141:BE149" si="14">IF(N141="základná",J141,0)</f>
        <v>0</v>
      </c>
      <c r="BF141" s="147">
        <f t="shared" ref="BF141:BF149" si="15">IF(N141="znížená",J141,0)</f>
        <v>0</v>
      </c>
      <c r="BG141" s="147">
        <f t="shared" ref="BG141:BG149" si="16">IF(N141="zákl. prenesená",J141,0)</f>
        <v>0</v>
      </c>
      <c r="BH141" s="147">
        <f t="shared" ref="BH141:BH149" si="17">IF(N141="zníž. prenesená",J141,0)</f>
        <v>0</v>
      </c>
      <c r="BI141" s="147">
        <f t="shared" ref="BI141:BI149" si="18">IF(N141="nulová",J141,0)</f>
        <v>0</v>
      </c>
      <c r="BJ141" s="14" t="s">
        <v>161</v>
      </c>
      <c r="BK141" s="148">
        <f t="shared" ref="BK141:BK149" si="19">ROUND(I141*H141,3)</f>
        <v>0</v>
      </c>
      <c r="BL141" s="14" t="s">
        <v>160</v>
      </c>
      <c r="BM141" s="146" t="s">
        <v>1420</v>
      </c>
    </row>
    <row r="142" spans="1:65" s="2" customFormat="1" ht="14.5" customHeight="1">
      <c r="A142" s="29"/>
      <c r="B142" s="134"/>
      <c r="C142" s="149" t="s">
        <v>180</v>
      </c>
      <c r="D142" s="149" t="s">
        <v>239</v>
      </c>
      <c r="E142" s="150" t="s">
        <v>1421</v>
      </c>
      <c r="F142" s="151" t="s">
        <v>1422</v>
      </c>
      <c r="G142" s="152" t="s">
        <v>317</v>
      </c>
      <c r="H142" s="153">
        <v>1.58</v>
      </c>
      <c r="I142" s="154"/>
      <c r="J142" s="153">
        <f t="shared" si="10"/>
        <v>0</v>
      </c>
      <c r="K142" s="155"/>
      <c r="L142" s="156"/>
      <c r="M142" s="157" t="s">
        <v>1</v>
      </c>
      <c r="N142" s="158" t="s">
        <v>41</v>
      </c>
      <c r="O142" s="55"/>
      <c r="P142" s="144">
        <f t="shared" si="11"/>
        <v>0</v>
      </c>
      <c r="Q142" s="144">
        <v>0</v>
      </c>
      <c r="R142" s="144">
        <f t="shared" si="12"/>
        <v>0</v>
      </c>
      <c r="S142" s="144">
        <v>0</v>
      </c>
      <c r="T142" s="144">
        <f t="shared" si="13"/>
        <v>0</v>
      </c>
      <c r="U142" s="145" t="s">
        <v>1</v>
      </c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6" t="s">
        <v>242</v>
      </c>
      <c r="AT142" s="146" t="s">
        <v>239</v>
      </c>
      <c r="AU142" s="146" t="s">
        <v>161</v>
      </c>
      <c r="AY142" s="14" t="s">
        <v>155</v>
      </c>
      <c r="BE142" s="147">
        <f t="shared" si="14"/>
        <v>0</v>
      </c>
      <c r="BF142" s="147">
        <f t="shared" si="15"/>
        <v>0</v>
      </c>
      <c r="BG142" s="147">
        <f t="shared" si="16"/>
        <v>0</v>
      </c>
      <c r="BH142" s="147">
        <f t="shared" si="17"/>
        <v>0</v>
      </c>
      <c r="BI142" s="147">
        <f t="shared" si="18"/>
        <v>0</v>
      </c>
      <c r="BJ142" s="14" t="s">
        <v>161</v>
      </c>
      <c r="BK142" s="148">
        <f t="shared" si="19"/>
        <v>0</v>
      </c>
      <c r="BL142" s="14" t="s">
        <v>160</v>
      </c>
      <c r="BM142" s="146" t="s">
        <v>1423</v>
      </c>
    </row>
    <row r="143" spans="1:65" s="2" customFormat="1" ht="24.25" customHeight="1">
      <c r="A143" s="29"/>
      <c r="B143" s="134"/>
      <c r="C143" s="135" t="s">
        <v>186</v>
      </c>
      <c r="D143" s="135" t="s">
        <v>156</v>
      </c>
      <c r="E143" s="136" t="s">
        <v>1424</v>
      </c>
      <c r="F143" s="137" t="s">
        <v>1425</v>
      </c>
      <c r="G143" s="138" t="s">
        <v>317</v>
      </c>
      <c r="H143" s="139">
        <v>8.82</v>
      </c>
      <c r="I143" s="140"/>
      <c r="J143" s="139">
        <f t="shared" si="10"/>
        <v>0</v>
      </c>
      <c r="K143" s="141"/>
      <c r="L143" s="30"/>
      <c r="M143" s="142" t="s">
        <v>1</v>
      </c>
      <c r="N143" s="143" t="s">
        <v>41</v>
      </c>
      <c r="O143" s="55"/>
      <c r="P143" s="144">
        <f t="shared" si="11"/>
        <v>0</v>
      </c>
      <c r="Q143" s="144">
        <v>0</v>
      </c>
      <c r="R143" s="144">
        <f t="shared" si="12"/>
        <v>0</v>
      </c>
      <c r="S143" s="144">
        <v>0</v>
      </c>
      <c r="T143" s="144">
        <f t="shared" si="13"/>
        <v>0</v>
      </c>
      <c r="U143" s="145" t="s">
        <v>1</v>
      </c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6" t="s">
        <v>160</v>
      </c>
      <c r="AT143" s="146" t="s">
        <v>156</v>
      </c>
      <c r="AU143" s="146" t="s">
        <v>161</v>
      </c>
      <c r="AY143" s="14" t="s">
        <v>155</v>
      </c>
      <c r="BE143" s="147">
        <f t="shared" si="14"/>
        <v>0</v>
      </c>
      <c r="BF143" s="147">
        <f t="shared" si="15"/>
        <v>0</v>
      </c>
      <c r="BG143" s="147">
        <f t="shared" si="16"/>
        <v>0</v>
      </c>
      <c r="BH143" s="147">
        <f t="shared" si="17"/>
        <v>0</v>
      </c>
      <c r="BI143" s="147">
        <f t="shared" si="18"/>
        <v>0</v>
      </c>
      <c r="BJ143" s="14" t="s">
        <v>161</v>
      </c>
      <c r="BK143" s="148">
        <f t="shared" si="19"/>
        <v>0</v>
      </c>
      <c r="BL143" s="14" t="s">
        <v>160</v>
      </c>
      <c r="BM143" s="146" t="s">
        <v>1426</v>
      </c>
    </row>
    <row r="144" spans="1:65" s="2" customFormat="1" ht="14.5" customHeight="1">
      <c r="A144" s="29"/>
      <c r="B144" s="134"/>
      <c r="C144" s="149" t="s">
        <v>7</v>
      </c>
      <c r="D144" s="149" t="s">
        <v>239</v>
      </c>
      <c r="E144" s="150" t="s">
        <v>1427</v>
      </c>
      <c r="F144" s="151" t="s">
        <v>1428</v>
      </c>
      <c r="G144" s="152" t="s">
        <v>317</v>
      </c>
      <c r="H144" s="153">
        <v>8.82</v>
      </c>
      <c r="I144" s="154"/>
      <c r="J144" s="153">
        <f t="shared" si="10"/>
        <v>0</v>
      </c>
      <c r="K144" s="155"/>
      <c r="L144" s="156"/>
      <c r="M144" s="157" t="s">
        <v>1</v>
      </c>
      <c r="N144" s="158" t="s">
        <v>41</v>
      </c>
      <c r="O144" s="55"/>
      <c r="P144" s="144">
        <f t="shared" si="11"/>
        <v>0</v>
      </c>
      <c r="Q144" s="144">
        <v>0</v>
      </c>
      <c r="R144" s="144">
        <f t="shared" si="12"/>
        <v>0</v>
      </c>
      <c r="S144" s="144">
        <v>0</v>
      </c>
      <c r="T144" s="144">
        <f t="shared" si="13"/>
        <v>0</v>
      </c>
      <c r="U144" s="145" t="s">
        <v>1</v>
      </c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6" t="s">
        <v>242</v>
      </c>
      <c r="AT144" s="146" t="s">
        <v>239</v>
      </c>
      <c r="AU144" s="146" t="s">
        <v>161</v>
      </c>
      <c r="AY144" s="14" t="s">
        <v>155</v>
      </c>
      <c r="BE144" s="147">
        <f t="shared" si="14"/>
        <v>0</v>
      </c>
      <c r="BF144" s="147">
        <f t="shared" si="15"/>
        <v>0</v>
      </c>
      <c r="BG144" s="147">
        <f t="shared" si="16"/>
        <v>0</v>
      </c>
      <c r="BH144" s="147">
        <f t="shared" si="17"/>
        <v>0</v>
      </c>
      <c r="BI144" s="147">
        <f t="shared" si="18"/>
        <v>0</v>
      </c>
      <c r="BJ144" s="14" t="s">
        <v>161</v>
      </c>
      <c r="BK144" s="148">
        <f t="shared" si="19"/>
        <v>0</v>
      </c>
      <c r="BL144" s="14" t="s">
        <v>160</v>
      </c>
      <c r="BM144" s="146" t="s">
        <v>1429</v>
      </c>
    </row>
    <row r="145" spans="1:65" s="2" customFormat="1" ht="24.25" customHeight="1">
      <c r="A145" s="29"/>
      <c r="B145" s="134"/>
      <c r="C145" s="135" t="s">
        <v>206</v>
      </c>
      <c r="D145" s="135" t="s">
        <v>156</v>
      </c>
      <c r="E145" s="136" t="s">
        <v>1430</v>
      </c>
      <c r="F145" s="137" t="s">
        <v>1431</v>
      </c>
      <c r="G145" s="138" t="s">
        <v>205</v>
      </c>
      <c r="H145" s="139">
        <v>1</v>
      </c>
      <c r="I145" s="140"/>
      <c r="J145" s="139">
        <f t="shared" si="10"/>
        <v>0</v>
      </c>
      <c r="K145" s="141"/>
      <c r="L145" s="30"/>
      <c r="M145" s="142" t="s">
        <v>1</v>
      </c>
      <c r="N145" s="143" t="s">
        <v>41</v>
      </c>
      <c r="O145" s="55"/>
      <c r="P145" s="144">
        <f t="shared" si="11"/>
        <v>0</v>
      </c>
      <c r="Q145" s="144">
        <v>0</v>
      </c>
      <c r="R145" s="144">
        <f t="shared" si="12"/>
        <v>0</v>
      </c>
      <c r="S145" s="144">
        <v>0</v>
      </c>
      <c r="T145" s="144">
        <f t="shared" si="13"/>
        <v>0</v>
      </c>
      <c r="U145" s="145" t="s">
        <v>1</v>
      </c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6" t="s">
        <v>160</v>
      </c>
      <c r="AT145" s="146" t="s">
        <v>156</v>
      </c>
      <c r="AU145" s="146" t="s">
        <v>161</v>
      </c>
      <c r="AY145" s="14" t="s">
        <v>155</v>
      </c>
      <c r="BE145" s="147">
        <f t="shared" si="14"/>
        <v>0</v>
      </c>
      <c r="BF145" s="147">
        <f t="shared" si="15"/>
        <v>0</v>
      </c>
      <c r="BG145" s="147">
        <f t="shared" si="16"/>
        <v>0</v>
      </c>
      <c r="BH145" s="147">
        <f t="shared" si="17"/>
        <v>0</v>
      </c>
      <c r="BI145" s="147">
        <f t="shared" si="18"/>
        <v>0</v>
      </c>
      <c r="BJ145" s="14" t="s">
        <v>161</v>
      </c>
      <c r="BK145" s="148">
        <f t="shared" si="19"/>
        <v>0</v>
      </c>
      <c r="BL145" s="14" t="s">
        <v>160</v>
      </c>
      <c r="BM145" s="146" t="s">
        <v>1432</v>
      </c>
    </row>
    <row r="146" spans="1:65" s="2" customFormat="1" ht="14.5" customHeight="1">
      <c r="A146" s="29"/>
      <c r="B146" s="134"/>
      <c r="C146" s="149" t="s">
        <v>209</v>
      </c>
      <c r="D146" s="149" t="s">
        <v>239</v>
      </c>
      <c r="E146" s="150" t="s">
        <v>1433</v>
      </c>
      <c r="F146" s="151" t="s">
        <v>1434</v>
      </c>
      <c r="G146" s="152" t="s">
        <v>205</v>
      </c>
      <c r="H146" s="153">
        <v>1</v>
      </c>
      <c r="I146" s="154"/>
      <c r="J146" s="153">
        <f t="shared" si="10"/>
        <v>0</v>
      </c>
      <c r="K146" s="155"/>
      <c r="L146" s="156"/>
      <c r="M146" s="157" t="s">
        <v>1</v>
      </c>
      <c r="N146" s="158" t="s">
        <v>41</v>
      </c>
      <c r="O146" s="55"/>
      <c r="P146" s="144">
        <f t="shared" si="11"/>
        <v>0</v>
      </c>
      <c r="Q146" s="144">
        <v>0</v>
      </c>
      <c r="R146" s="144">
        <f t="shared" si="12"/>
        <v>0</v>
      </c>
      <c r="S146" s="144">
        <v>0</v>
      </c>
      <c r="T146" s="144">
        <f t="shared" si="13"/>
        <v>0</v>
      </c>
      <c r="U146" s="145" t="s">
        <v>1</v>
      </c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6" t="s">
        <v>242</v>
      </c>
      <c r="AT146" s="146" t="s">
        <v>239</v>
      </c>
      <c r="AU146" s="146" t="s">
        <v>161</v>
      </c>
      <c r="AY146" s="14" t="s">
        <v>155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4" t="s">
        <v>161</v>
      </c>
      <c r="BK146" s="148">
        <f t="shared" si="19"/>
        <v>0</v>
      </c>
      <c r="BL146" s="14" t="s">
        <v>160</v>
      </c>
      <c r="BM146" s="146" t="s">
        <v>1435</v>
      </c>
    </row>
    <row r="147" spans="1:65" s="2" customFormat="1" ht="24.25" customHeight="1">
      <c r="A147" s="29"/>
      <c r="B147" s="134"/>
      <c r="C147" s="135" t="s">
        <v>669</v>
      </c>
      <c r="D147" s="135" t="s">
        <v>156</v>
      </c>
      <c r="E147" s="136" t="s">
        <v>1436</v>
      </c>
      <c r="F147" s="137" t="s">
        <v>1437</v>
      </c>
      <c r="G147" s="138" t="s">
        <v>317</v>
      </c>
      <c r="H147" s="139">
        <v>10.4</v>
      </c>
      <c r="I147" s="140"/>
      <c r="J147" s="139">
        <f t="shared" si="10"/>
        <v>0</v>
      </c>
      <c r="K147" s="141"/>
      <c r="L147" s="30"/>
      <c r="M147" s="142" t="s">
        <v>1</v>
      </c>
      <c r="N147" s="143" t="s">
        <v>41</v>
      </c>
      <c r="O147" s="55"/>
      <c r="P147" s="144">
        <f t="shared" si="11"/>
        <v>0</v>
      </c>
      <c r="Q147" s="144">
        <v>0</v>
      </c>
      <c r="R147" s="144">
        <f t="shared" si="12"/>
        <v>0</v>
      </c>
      <c r="S147" s="144">
        <v>0</v>
      </c>
      <c r="T147" s="144">
        <f t="shared" si="13"/>
        <v>0</v>
      </c>
      <c r="U147" s="145" t="s">
        <v>1</v>
      </c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6" t="s">
        <v>160</v>
      </c>
      <c r="AT147" s="146" t="s">
        <v>156</v>
      </c>
      <c r="AU147" s="146" t="s">
        <v>161</v>
      </c>
      <c r="AY147" s="14" t="s">
        <v>155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4" t="s">
        <v>161</v>
      </c>
      <c r="BK147" s="148">
        <f t="shared" si="19"/>
        <v>0</v>
      </c>
      <c r="BL147" s="14" t="s">
        <v>160</v>
      </c>
      <c r="BM147" s="146" t="s">
        <v>1438</v>
      </c>
    </row>
    <row r="148" spans="1:65" s="2" customFormat="1" ht="24.25" customHeight="1">
      <c r="A148" s="29"/>
      <c r="B148" s="134"/>
      <c r="C148" s="135" t="s">
        <v>716</v>
      </c>
      <c r="D148" s="135" t="s">
        <v>156</v>
      </c>
      <c r="E148" s="136" t="s">
        <v>1439</v>
      </c>
      <c r="F148" s="137" t="s">
        <v>1440</v>
      </c>
      <c r="G148" s="138" t="s">
        <v>317</v>
      </c>
      <c r="H148" s="139">
        <v>10.4</v>
      </c>
      <c r="I148" s="140"/>
      <c r="J148" s="139">
        <f t="shared" si="10"/>
        <v>0</v>
      </c>
      <c r="K148" s="141"/>
      <c r="L148" s="30"/>
      <c r="M148" s="142" t="s">
        <v>1</v>
      </c>
      <c r="N148" s="143" t="s">
        <v>41</v>
      </c>
      <c r="O148" s="55"/>
      <c r="P148" s="144">
        <f t="shared" si="11"/>
        <v>0</v>
      </c>
      <c r="Q148" s="144">
        <v>0</v>
      </c>
      <c r="R148" s="144">
        <f t="shared" si="12"/>
        <v>0</v>
      </c>
      <c r="S148" s="144">
        <v>0</v>
      </c>
      <c r="T148" s="144">
        <f t="shared" si="13"/>
        <v>0</v>
      </c>
      <c r="U148" s="145" t="s">
        <v>1</v>
      </c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6" t="s">
        <v>160</v>
      </c>
      <c r="AT148" s="146" t="s">
        <v>156</v>
      </c>
      <c r="AU148" s="146" t="s">
        <v>161</v>
      </c>
      <c r="AY148" s="14" t="s">
        <v>155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4" t="s">
        <v>161</v>
      </c>
      <c r="BK148" s="148">
        <f t="shared" si="19"/>
        <v>0</v>
      </c>
      <c r="BL148" s="14" t="s">
        <v>160</v>
      </c>
      <c r="BM148" s="146" t="s">
        <v>1441</v>
      </c>
    </row>
    <row r="149" spans="1:65" s="2" customFormat="1" ht="14.5" customHeight="1">
      <c r="A149" s="29"/>
      <c r="B149" s="134"/>
      <c r="C149" s="135" t="s">
        <v>684</v>
      </c>
      <c r="D149" s="135" t="s">
        <v>156</v>
      </c>
      <c r="E149" s="136" t="s">
        <v>1442</v>
      </c>
      <c r="F149" s="137" t="s">
        <v>1443</v>
      </c>
      <c r="G149" s="138" t="s">
        <v>317</v>
      </c>
      <c r="H149" s="139">
        <v>10.4</v>
      </c>
      <c r="I149" s="140"/>
      <c r="J149" s="139">
        <f t="shared" si="10"/>
        <v>0</v>
      </c>
      <c r="K149" s="141"/>
      <c r="L149" s="30"/>
      <c r="M149" s="142" t="s">
        <v>1</v>
      </c>
      <c r="N149" s="143" t="s">
        <v>41</v>
      </c>
      <c r="O149" s="55"/>
      <c r="P149" s="144">
        <f t="shared" si="11"/>
        <v>0</v>
      </c>
      <c r="Q149" s="144">
        <v>0</v>
      </c>
      <c r="R149" s="144">
        <f t="shared" si="12"/>
        <v>0</v>
      </c>
      <c r="S149" s="144">
        <v>0</v>
      </c>
      <c r="T149" s="144">
        <f t="shared" si="13"/>
        <v>0</v>
      </c>
      <c r="U149" s="145" t="s">
        <v>1</v>
      </c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6" t="s">
        <v>160</v>
      </c>
      <c r="AT149" s="146" t="s">
        <v>156</v>
      </c>
      <c r="AU149" s="146" t="s">
        <v>161</v>
      </c>
      <c r="AY149" s="14" t="s">
        <v>155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4" t="s">
        <v>161</v>
      </c>
      <c r="BK149" s="148">
        <f t="shared" si="19"/>
        <v>0</v>
      </c>
      <c r="BL149" s="14" t="s">
        <v>160</v>
      </c>
      <c r="BM149" s="146" t="s">
        <v>1444</v>
      </c>
    </row>
    <row r="150" spans="1:65" s="11" customFormat="1" ht="22.95" customHeight="1">
      <c r="B150" s="123"/>
      <c r="D150" s="124" t="s">
        <v>74</v>
      </c>
      <c r="E150" s="168" t="s">
        <v>324</v>
      </c>
      <c r="F150" s="168" t="s">
        <v>1445</v>
      </c>
      <c r="I150" s="126"/>
      <c r="J150" s="169">
        <f>BK150</f>
        <v>0</v>
      </c>
      <c r="L150" s="123"/>
      <c r="M150" s="128"/>
      <c r="N150" s="129"/>
      <c r="O150" s="129"/>
      <c r="P150" s="130">
        <f>P151</f>
        <v>0</v>
      </c>
      <c r="Q150" s="129"/>
      <c r="R150" s="130">
        <f>R151</f>
        <v>0</v>
      </c>
      <c r="S150" s="129"/>
      <c r="T150" s="130">
        <f>T151</f>
        <v>0</v>
      </c>
      <c r="U150" s="131"/>
      <c r="AR150" s="124" t="s">
        <v>83</v>
      </c>
      <c r="AT150" s="132" t="s">
        <v>74</v>
      </c>
      <c r="AU150" s="132" t="s">
        <v>83</v>
      </c>
      <c r="AY150" s="124" t="s">
        <v>155</v>
      </c>
      <c r="BK150" s="133">
        <f>BK151</f>
        <v>0</v>
      </c>
    </row>
    <row r="151" spans="1:65" s="2" customFormat="1" ht="24.25" customHeight="1">
      <c r="A151" s="29"/>
      <c r="B151" s="134"/>
      <c r="C151" s="135" t="s">
        <v>748</v>
      </c>
      <c r="D151" s="135" t="s">
        <v>156</v>
      </c>
      <c r="E151" s="136" t="s">
        <v>1446</v>
      </c>
      <c r="F151" s="137" t="s">
        <v>1447</v>
      </c>
      <c r="G151" s="138" t="s">
        <v>191</v>
      </c>
      <c r="H151" s="139">
        <v>11.242000000000001</v>
      </c>
      <c r="I151" s="140"/>
      <c r="J151" s="139">
        <f>ROUND(I151*H151,3)</f>
        <v>0</v>
      </c>
      <c r="K151" s="141"/>
      <c r="L151" s="30"/>
      <c r="M151" s="159" t="s">
        <v>1</v>
      </c>
      <c r="N151" s="160" t="s">
        <v>41</v>
      </c>
      <c r="O151" s="161"/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2">
        <f>S151*H151</f>
        <v>0</v>
      </c>
      <c r="U151" s="163" t="s">
        <v>1</v>
      </c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6" t="s">
        <v>160</v>
      </c>
      <c r="AT151" s="146" t="s">
        <v>156</v>
      </c>
      <c r="AU151" s="146" t="s">
        <v>161</v>
      </c>
      <c r="AY151" s="14" t="s">
        <v>155</v>
      </c>
      <c r="BE151" s="147">
        <f>IF(N151="základná",J151,0)</f>
        <v>0</v>
      </c>
      <c r="BF151" s="147">
        <f>IF(N151="znížená",J151,0)</f>
        <v>0</v>
      </c>
      <c r="BG151" s="147">
        <f>IF(N151="zákl. prenesená",J151,0)</f>
        <v>0</v>
      </c>
      <c r="BH151" s="147">
        <f>IF(N151="zníž. prenesená",J151,0)</f>
        <v>0</v>
      </c>
      <c r="BI151" s="147">
        <f>IF(N151="nulová",J151,0)</f>
        <v>0</v>
      </c>
      <c r="BJ151" s="14" t="s">
        <v>161</v>
      </c>
      <c r="BK151" s="148">
        <f>ROUND(I151*H151,3)</f>
        <v>0</v>
      </c>
      <c r="BL151" s="14" t="s">
        <v>160</v>
      </c>
      <c r="BM151" s="146" t="s">
        <v>1448</v>
      </c>
    </row>
    <row r="152" spans="1:65" s="2" customFormat="1" ht="7" customHeight="1">
      <c r="A152" s="29"/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0"/>
      <c r="M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</row>
  </sheetData>
  <autoFilter ref="C121:K151" xr:uid="{00000000-0009-0000-0000-000009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27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4" t="s">
        <v>111</v>
      </c>
    </row>
    <row r="3" spans="1:46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5" customHeight="1">
      <c r="B4" s="17"/>
      <c r="D4" s="18" t="s">
        <v>112</v>
      </c>
      <c r="L4" s="17"/>
      <c r="M4" s="90" t="s">
        <v>9</v>
      </c>
      <c r="AT4" s="14" t="s">
        <v>3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10" t="str">
        <f>'Rekapitulácia stavby'!K6</f>
        <v>Novostavba bytového domu</v>
      </c>
      <c r="F7" s="211"/>
      <c r="G7" s="211"/>
      <c r="H7" s="211"/>
      <c r="L7" s="17"/>
    </row>
    <row r="8" spans="1:46" s="2" customFormat="1" ht="12" customHeight="1">
      <c r="A8" s="29"/>
      <c r="B8" s="30"/>
      <c r="C8" s="29"/>
      <c r="D8" s="24" t="s">
        <v>113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3" t="s">
        <v>1449</v>
      </c>
      <c r="F9" s="209"/>
      <c r="G9" s="209"/>
      <c r="H9" s="20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 t="str">
        <f>'Rekapitulácia stavby'!AN8</f>
        <v>8. 4. 2021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19</v>
      </c>
      <c r="F15" s="29"/>
      <c r="G15" s="29"/>
      <c r="H15" s="29"/>
      <c r="I15" s="24" t="s">
        <v>24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2" t="str">
        <f>'Rekapitulácia stavby'!E14</f>
        <v>Vyplň údaj</v>
      </c>
      <c r="F18" s="199"/>
      <c r="G18" s="199"/>
      <c r="H18" s="199"/>
      <c r="I18" s="24" t="s">
        <v>24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">
        <v>28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33</v>
      </c>
      <c r="F24" s="29"/>
      <c r="G24" s="29"/>
      <c r="H24" s="29"/>
      <c r="I24" s="24" t="s">
        <v>24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1"/>
      <c r="B27" s="92"/>
      <c r="C27" s="91"/>
      <c r="D27" s="91"/>
      <c r="E27" s="203" t="s">
        <v>1</v>
      </c>
      <c r="F27" s="203"/>
      <c r="G27" s="203"/>
      <c r="H27" s="203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4" customHeight="1">
      <c r="A30" s="29"/>
      <c r="B30" s="30"/>
      <c r="C30" s="29"/>
      <c r="D30" s="94" t="s">
        <v>35</v>
      </c>
      <c r="E30" s="29"/>
      <c r="F30" s="29"/>
      <c r="G30" s="29"/>
      <c r="H30" s="29"/>
      <c r="I30" s="29"/>
      <c r="J30" s="68">
        <f>ROUND(J117,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5" t="s">
        <v>39</v>
      </c>
      <c r="E33" s="24" t="s">
        <v>40</v>
      </c>
      <c r="F33" s="96">
        <f>ROUND((SUM(BE117:BE126)),  2)</f>
        <v>0</v>
      </c>
      <c r="G33" s="29"/>
      <c r="H33" s="29"/>
      <c r="I33" s="97">
        <v>0.2</v>
      </c>
      <c r="J33" s="96">
        <f>ROUND(((SUM(BE117:BE126))*I33),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24" t="s">
        <v>41</v>
      </c>
      <c r="F34" s="96">
        <f>ROUND((SUM(BF117:BF126)),  2)</f>
        <v>0</v>
      </c>
      <c r="G34" s="29"/>
      <c r="H34" s="29"/>
      <c r="I34" s="97">
        <v>0.2</v>
      </c>
      <c r="J34" s="96">
        <f>ROUND(((SUM(BF117:BF126))*I34),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4" t="s">
        <v>42</v>
      </c>
      <c r="F35" s="96">
        <f>ROUND((SUM(BG117:BG126)),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4" t="s">
        <v>43</v>
      </c>
      <c r="F36" s="96">
        <f>ROUND((SUM(BH117:BH126)),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24" t="s">
        <v>44</v>
      </c>
      <c r="F37" s="96">
        <f>ROUND((SUM(BI117:BI126)),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4" customHeight="1">
      <c r="A39" s="29"/>
      <c r="B39" s="30"/>
      <c r="C39" s="98"/>
      <c r="D39" s="99" t="s">
        <v>45</v>
      </c>
      <c r="E39" s="57"/>
      <c r="F39" s="57"/>
      <c r="G39" s="100" t="s">
        <v>46</v>
      </c>
      <c r="H39" s="101" t="s">
        <v>47</v>
      </c>
      <c r="I39" s="57"/>
      <c r="J39" s="102">
        <f>SUM(J30:J37)</f>
        <v>0</v>
      </c>
      <c r="K39" s="103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29"/>
      <c r="B61" s="30"/>
      <c r="C61" s="29"/>
      <c r="D61" s="42" t="s">
        <v>50</v>
      </c>
      <c r="E61" s="32"/>
      <c r="F61" s="104" t="s">
        <v>51</v>
      </c>
      <c r="G61" s="42" t="s">
        <v>50</v>
      </c>
      <c r="H61" s="32"/>
      <c r="I61" s="32"/>
      <c r="J61" s="105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29"/>
      <c r="B76" s="30"/>
      <c r="C76" s="29"/>
      <c r="D76" s="42" t="s">
        <v>50</v>
      </c>
      <c r="E76" s="32"/>
      <c r="F76" s="104" t="s">
        <v>51</v>
      </c>
      <c r="G76" s="42" t="s">
        <v>50</v>
      </c>
      <c r="H76" s="32"/>
      <c r="I76" s="32"/>
      <c r="J76" s="105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hidden="1" customHeight="1">
      <c r="A82" s="29"/>
      <c r="B82" s="30"/>
      <c r="C82" s="18" t="s">
        <v>115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0" t="str">
        <f>E7</f>
        <v>Novostavba bytového domu</v>
      </c>
      <c r="F85" s="211"/>
      <c r="G85" s="211"/>
      <c r="H85" s="21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113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93" t="str">
        <f>E9</f>
        <v xml:space="preserve">10 - Kanalizačná prípojka </v>
      </c>
      <c r="F87" s="209"/>
      <c r="G87" s="209"/>
      <c r="H87" s="20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>Obec Malá Čierna</v>
      </c>
      <c r="G89" s="29"/>
      <c r="H89" s="29"/>
      <c r="I89" s="24" t="s">
        <v>20</v>
      </c>
      <c r="J89" s="52" t="str">
        <f>IF(J12="","",J12)</f>
        <v>8. 4. 2021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5" hidden="1" customHeight="1">
      <c r="A91" s="29"/>
      <c r="B91" s="30"/>
      <c r="C91" s="24" t="s">
        <v>22</v>
      </c>
      <c r="D91" s="29"/>
      <c r="E91" s="29"/>
      <c r="F91" s="22" t="str">
        <f>E15</f>
        <v>Obec Malá Čierna</v>
      </c>
      <c r="G91" s="29"/>
      <c r="H91" s="29"/>
      <c r="I91" s="24" t="s">
        <v>27</v>
      </c>
      <c r="J91" s="27" t="str">
        <f>E21</f>
        <v>Project89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hidden="1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Ing. Eduard Luščoň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4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6" t="s">
        <v>116</v>
      </c>
      <c r="D94" s="98"/>
      <c r="E94" s="98"/>
      <c r="F94" s="98"/>
      <c r="G94" s="98"/>
      <c r="H94" s="98"/>
      <c r="I94" s="98"/>
      <c r="J94" s="107" t="s">
        <v>117</v>
      </c>
      <c r="K94" s="98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4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5" hidden="1" customHeight="1">
      <c r="A96" s="29"/>
      <c r="B96" s="30"/>
      <c r="C96" s="108" t="s">
        <v>118</v>
      </c>
      <c r="D96" s="29"/>
      <c r="E96" s="29"/>
      <c r="F96" s="29"/>
      <c r="G96" s="29"/>
      <c r="H96" s="29"/>
      <c r="I96" s="29"/>
      <c r="J96" s="68">
        <f>J117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119</v>
      </c>
    </row>
    <row r="97" spans="1:31" s="9" customFormat="1" ht="25" hidden="1" customHeight="1">
      <c r="B97" s="109"/>
      <c r="D97" s="110" t="s">
        <v>1370</v>
      </c>
      <c r="E97" s="111"/>
      <c r="F97" s="111"/>
      <c r="G97" s="111"/>
      <c r="H97" s="111"/>
      <c r="I97" s="111"/>
      <c r="J97" s="112">
        <f>J118</f>
        <v>0</v>
      </c>
      <c r="L97" s="109"/>
    </row>
    <row r="98" spans="1:31" s="2" customFormat="1" ht="21.75" hidden="1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31" s="2" customFormat="1" ht="7" hidden="1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hidden="1"/>
    <row r="101" spans="1:31" hidden="1"/>
    <row r="102" spans="1:31" hidden="1"/>
    <row r="103" spans="1:31" s="2" customFormat="1" ht="7" customHeight="1">
      <c r="A103" s="29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25" customHeight="1">
      <c r="A104" s="29"/>
      <c r="B104" s="30"/>
      <c r="C104" s="18" t="s">
        <v>141</v>
      </c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7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2" customHeight="1">
      <c r="A106" s="29"/>
      <c r="B106" s="30"/>
      <c r="C106" s="24" t="s">
        <v>14</v>
      </c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6.5" customHeight="1">
      <c r="A107" s="29"/>
      <c r="B107" s="30"/>
      <c r="C107" s="29"/>
      <c r="D107" s="29"/>
      <c r="E107" s="210" t="str">
        <f>E7</f>
        <v>Novostavba bytového domu</v>
      </c>
      <c r="F107" s="211"/>
      <c r="G107" s="211"/>
      <c r="H107" s="211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113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193" t="str">
        <f>E9</f>
        <v xml:space="preserve">10 - Kanalizačná prípojka </v>
      </c>
      <c r="F109" s="209"/>
      <c r="G109" s="209"/>
      <c r="H109" s="20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7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18</v>
      </c>
      <c r="D111" s="29"/>
      <c r="E111" s="29"/>
      <c r="F111" s="22" t="str">
        <f>F12</f>
        <v>Obec Malá Čierna</v>
      </c>
      <c r="G111" s="29"/>
      <c r="H111" s="29"/>
      <c r="I111" s="24" t="s">
        <v>20</v>
      </c>
      <c r="J111" s="52" t="str">
        <f>IF(J12="","",J12)</f>
        <v>8. 4. 2021</v>
      </c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7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5" customHeight="1">
      <c r="A113" s="29"/>
      <c r="B113" s="30"/>
      <c r="C113" s="24" t="s">
        <v>22</v>
      </c>
      <c r="D113" s="29"/>
      <c r="E113" s="29"/>
      <c r="F113" s="22" t="str">
        <f>E15</f>
        <v>Obec Malá Čierna</v>
      </c>
      <c r="G113" s="29"/>
      <c r="H113" s="29"/>
      <c r="I113" s="24" t="s">
        <v>27</v>
      </c>
      <c r="J113" s="27" t="str">
        <f>E21</f>
        <v>Project89 s.r.o.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5" customHeight="1">
      <c r="A114" s="29"/>
      <c r="B114" s="30"/>
      <c r="C114" s="24" t="s">
        <v>25</v>
      </c>
      <c r="D114" s="29"/>
      <c r="E114" s="29"/>
      <c r="F114" s="22" t="str">
        <f>IF(E18="","",E18)</f>
        <v>Vyplň údaj</v>
      </c>
      <c r="G114" s="29"/>
      <c r="H114" s="29"/>
      <c r="I114" s="24" t="s">
        <v>32</v>
      </c>
      <c r="J114" s="27" t="str">
        <f>E24</f>
        <v>Ing. Eduard Luščoň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0.4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0" customFormat="1" ht="29.25" customHeight="1">
      <c r="A116" s="113"/>
      <c r="B116" s="114"/>
      <c r="C116" s="115" t="s">
        <v>142</v>
      </c>
      <c r="D116" s="116" t="s">
        <v>60</v>
      </c>
      <c r="E116" s="116" t="s">
        <v>56</v>
      </c>
      <c r="F116" s="116" t="s">
        <v>57</v>
      </c>
      <c r="G116" s="116" t="s">
        <v>143</v>
      </c>
      <c r="H116" s="116" t="s">
        <v>144</v>
      </c>
      <c r="I116" s="116" t="s">
        <v>145</v>
      </c>
      <c r="J116" s="117" t="s">
        <v>117</v>
      </c>
      <c r="K116" s="118" t="s">
        <v>146</v>
      </c>
      <c r="L116" s="119"/>
      <c r="M116" s="59" t="s">
        <v>1</v>
      </c>
      <c r="N116" s="60" t="s">
        <v>39</v>
      </c>
      <c r="O116" s="60" t="s">
        <v>147</v>
      </c>
      <c r="P116" s="60" t="s">
        <v>148</v>
      </c>
      <c r="Q116" s="60" t="s">
        <v>149</v>
      </c>
      <c r="R116" s="60" t="s">
        <v>150</v>
      </c>
      <c r="S116" s="60" t="s">
        <v>151</v>
      </c>
      <c r="T116" s="60" t="s">
        <v>152</v>
      </c>
      <c r="U116" s="61" t="s">
        <v>153</v>
      </c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</row>
    <row r="117" spans="1:65" s="2" customFormat="1" ht="22.95" customHeight="1">
      <c r="A117" s="29"/>
      <c r="B117" s="30"/>
      <c r="C117" s="66" t="s">
        <v>118</v>
      </c>
      <c r="D117" s="29"/>
      <c r="E117" s="29"/>
      <c r="F117" s="29"/>
      <c r="G117" s="29"/>
      <c r="H117" s="29"/>
      <c r="I117" s="29"/>
      <c r="J117" s="120">
        <f>BK117</f>
        <v>0</v>
      </c>
      <c r="K117" s="29"/>
      <c r="L117" s="30"/>
      <c r="M117" s="62"/>
      <c r="N117" s="53"/>
      <c r="O117" s="63"/>
      <c r="P117" s="121">
        <f>P118</f>
        <v>0</v>
      </c>
      <c r="Q117" s="63"/>
      <c r="R117" s="121">
        <f>R118</f>
        <v>0</v>
      </c>
      <c r="S117" s="63"/>
      <c r="T117" s="121">
        <f>T118</f>
        <v>0</v>
      </c>
      <c r="U117" s="64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T117" s="14" t="s">
        <v>74</v>
      </c>
      <c r="AU117" s="14" t="s">
        <v>119</v>
      </c>
      <c r="BK117" s="122">
        <f>BK118</f>
        <v>0</v>
      </c>
    </row>
    <row r="118" spans="1:65" s="11" customFormat="1" ht="25.95" customHeight="1">
      <c r="B118" s="123"/>
      <c r="D118" s="124" t="s">
        <v>74</v>
      </c>
      <c r="E118" s="125" t="s">
        <v>901</v>
      </c>
      <c r="F118" s="125" t="s">
        <v>901</v>
      </c>
      <c r="I118" s="126"/>
      <c r="J118" s="127">
        <f>BK118</f>
        <v>0</v>
      </c>
      <c r="L118" s="123"/>
      <c r="M118" s="128"/>
      <c r="N118" s="129"/>
      <c r="O118" s="129"/>
      <c r="P118" s="130">
        <f>SUM(P119:P126)</f>
        <v>0</v>
      </c>
      <c r="Q118" s="129"/>
      <c r="R118" s="130">
        <f>SUM(R119:R126)</f>
        <v>0</v>
      </c>
      <c r="S118" s="129"/>
      <c r="T118" s="130">
        <f>SUM(T119:T126)</f>
        <v>0</v>
      </c>
      <c r="U118" s="131"/>
      <c r="AR118" s="124" t="s">
        <v>83</v>
      </c>
      <c r="AT118" s="132" t="s">
        <v>74</v>
      </c>
      <c r="AU118" s="132" t="s">
        <v>75</v>
      </c>
      <c r="AY118" s="124" t="s">
        <v>155</v>
      </c>
      <c r="BK118" s="133">
        <f>SUM(BK119:BK126)</f>
        <v>0</v>
      </c>
    </row>
    <row r="119" spans="1:65" s="2" customFormat="1" ht="14.5" customHeight="1">
      <c r="A119" s="29"/>
      <c r="B119" s="134"/>
      <c r="C119" s="135" t="s">
        <v>242</v>
      </c>
      <c r="D119" s="135" t="s">
        <v>156</v>
      </c>
      <c r="E119" s="136" t="s">
        <v>896</v>
      </c>
      <c r="F119" s="137" t="s">
        <v>897</v>
      </c>
      <c r="G119" s="138" t="s">
        <v>1057</v>
      </c>
      <c r="H119" s="139">
        <v>1</v>
      </c>
      <c r="I119" s="140"/>
      <c r="J119" s="139">
        <f t="shared" ref="J119:J126" si="0">ROUND(I119*H119,3)</f>
        <v>0</v>
      </c>
      <c r="K119" s="141"/>
      <c r="L119" s="30"/>
      <c r="M119" s="142" t="s">
        <v>1</v>
      </c>
      <c r="N119" s="143" t="s">
        <v>41</v>
      </c>
      <c r="O119" s="55"/>
      <c r="P119" s="144">
        <f t="shared" ref="P119:P126" si="1">O119*H119</f>
        <v>0</v>
      </c>
      <c r="Q119" s="144">
        <v>0</v>
      </c>
      <c r="R119" s="144">
        <f t="shared" ref="R119:R126" si="2">Q119*H119</f>
        <v>0</v>
      </c>
      <c r="S119" s="144">
        <v>0</v>
      </c>
      <c r="T119" s="144">
        <f t="shared" ref="T119:T126" si="3">S119*H119</f>
        <v>0</v>
      </c>
      <c r="U119" s="145" t="s">
        <v>1</v>
      </c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46" t="s">
        <v>160</v>
      </c>
      <c r="AT119" s="146" t="s">
        <v>156</v>
      </c>
      <c r="AU119" s="146" t="s">
        <v>83</v>
      </c>
      <c r="AY119" s="14" t="s">
        <v>155</v>
      </c>
      <c r="BE119" s="147">
        <f t="shared" ref="BE119:BE126" si="4">IF(N119="základná",J119,0)</f>
        <v>0</v>
      </c>
      <c r="BF119" s="147">
        <f t="shared" ref="BF119:BF126" si="5">IF(N119="znížená",J119,0)</f>
        <v>0</v>
      </c>
      <c r="BG119" s="147">
        <f t="shared" ref="BG119:BG126" si="6">IF(N119="zákl. prenesená",J119,0)</f>
        <v>0</v>
      </c>
      <c r="BH119" s="147">
        <f t="shared" ref="BH119:BH126" si="7">IF(N119="zníž. prenesená",J119,0)</f>
        <v>0</v>
      </c>
      <c r="BI119" s="147">
        <f t="shared" ref="BI119:BI126" si="8">IF(N119="nulová",J119,0)</f>
        <v>0</v>
      </c>
      <c r="BJ119" s="14" t="s">
        <v>161</v>
      </c>
      <c r="BK119" s="148">
        <f t="shared" ref="BK119:BK126" si="9">ROUND(I119*H119,3)</f>
        <v>0</v>
      </c>
      <c r="BL119" s="14" t="s">
        <v>160</v>
      </c>
      <c r="BM119" s="146" t="s">
        <v>1450</v>
      </c>
    </row>
    <row r="120" spans="1:65" s="2" customFormat="1" ht="24.25" customHeight="1">
      <c r="A120" s="29"/>
      <c r="B120" s="134"/>
      <c r="C120" s="135" t="s">
        <v>83</v>
      </c>
      <c r="D120" s="135" t="s">
        <v>156</v>
      </c>
      <c r="E120" s="136" t="s">
        <v>1451</v>
      </c>
      <c r="F120" s="137" t="s">
        <v>1452</v>
      </c>
      <c r="G120" s="138" t="s">
        <v>205</v>
      </c>
      <c r="H120" s="139">
        <v>1</v>
      </c>
      <c r="I120" s="140"/>
      <c r="J120" s="139">
        <f t="shared" si="0"/>
        <v>0</v>
      </c>
      <c r="K120" s="141"/>
      <c r="L120" s="30"/>
      <c r="M120" s="142" t="s">
        <v>1</v>
      </c>
      <c r="N120" s="143" t="s">
        <v>41</v>
      </c>
      <c r="O120" s="55"/>
      <c r="P120" s="144">
        <f t="shared" si="1"/>
        <v>0</v>
      </c>
      <c r="Q120" s="144">
        <v>0</v>
      </c>
      <c r="R120" s="144">
        <f t="shared" si="2"/>
        <v>0</v>
      </c>
      <c r="S120" s="144">
        <v>0</v>
      </c>
      <c r="T120" s="144">
        <f t="shared" si="3"/>
        <v>0</v>
      </c>
      <c r="U120" s="145" t="s">
        <v>1</v>
      </c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46" t="s">
        <v>160</v>
      </c>
      <c r="AT120" s="146" t="s">
        <v>156</v>
      </c>
      <c r="AU120" s="146" t="s">
        <v>83</v>
      </c>
      <c r="AY120" s="14" t="s">
        <v>155</v>
      </c>
      <c r="BE120" s="147">
        <f t="shared" si="4"/>
        <v>0</v>
      </c>
      <c r="BF120" s="147">
        <f t="shared" si="5"/>
        <v>0</v>
      </c>
      <c r="BG120" s="147">
        <f t="shared" si="6"/>
        <v>0</v>
      </c>
      <c r="BH120" s="147">
        <f t="shared" si="7"/>
        <v>0</v>
      </c>
      <c r="BI120" s="147">
        <f t="shared" si="8"/>
        <v>0</v>
      </c>
      <c r="BJ120" s="14" t="s">
        <v>161</v>
      </c>
      <c r="BK120" s="148">
        <f t="shared" si="9"/>
        <v>0</v>
      </c>
      <c r="BL120" s="14" t="s">
        <v>160</v>
      </c>
      <c r="BM120" s="146" t="s">
        <v>1453</v>
      </c>
    </row>
    <row r="121" spans="1:65" s="2" customFormat="1" ht="24.25" customHeight="1">
      <c r="A121" s="29"/>
      <c r="B121" s="134"/>
      <c r="C121" s="149" t="s">
        <v>161</v>
      </c>
      <c r="D121" s="149" t="s">
        <v>239</v>
      </c>
      <c r="E121" s="150" t="s">
        <v>1454</v>
      </c>
      <c r="F121" s="151" t="s">
        <v>1455</v>
      </c>
      <c r="G121" s="152" t="s">
        <v>205</v>
      </c>
      <c r="H121" s="153">
        <v>1</v>
      </c>
      <c r="I121" s="154"/>
      <c r="J121" s="153">
        <f t="shared" si="0"/>
        <v>0</v>
      </c>
      <c r="K121" s="155"/>
      <c r="L121" s="156"/>
      <c r="M121" s="157" t="s">
        <v>1</v>
      </c>
      <c r="N121" s="158" t="s">
        <v>41</v>
      </c>
      <c r="O121" s="55"/>
      <c r="P121" s="144">
        <f t="shared" si="1"/>
        <v>0</v>
      </c>
      <c r="Q121" s="144">
        <v>0</v>
      </c>
      <c r="R121" s="144">
        <f t="shared" si="2"/>
        <v>0</v>
      </c>
      <c r="S121" s="144">
        <v>0</v>
      </c>
      <c r="T121" s="144">
        <f t="shared" si="3"/>
        <v>0</v>
      </c>
      <c r="U121" s="145" t="s">
        <v>1</v>
      </c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46" t="s">
        <v>242</v>
      </c>
      <c r="AT121" s="146" t="s">
        <v>239</v>
      </c>
      <c r="AU121" s="146" t="s">
        <v>83</v>
      </c>
      <c r="AY121" s="14" t="s">
        <v>155</v>
      </c>
      <c r="BE121" s="147">
        <f t="shared" si="4"/>
        <v>0</v>
      </c>
      <c r="BF121" s="147">
        <f t="shared" si="5"/>
        <v>0</v>
      </c>
      <c r="BG121" s="147">
        <f t="shared" si="6"/>
        <v>0</v>
      </c>
      <c r="BH121" s="147">
        <f t="shared" si="7"/>
        <v>0</v>
      </c>
      <c r="BI121" s="147">
        <f t="shared" si="8"/>
        <v>0</v>
      </c>
      <c r="BJ121" s="14" t="s">
        <v>161</v>
      </c>
      <c r="BK121" s="148">
        <f t="shared" si="9"/>
        <v>0</v>
      </c>
      <c r="BL121" s="14" t="s">
        <v>160</v>
      </c>
      <c r="BM121" s="146" t="s">
        <v>1456</v>
      </c>
    </row>
    <row r="122" spans="1:65" s="2" customFormat="1" ht="24.25" customHeight="1">
      <c r="A122" s="29"/>
      <c r="B122" s="134"/>
      <c r="C122" s="149" t="s">
        <v>164</v>
      </c>
      <c r="D122" s="149" t="s">
        <v>239</v>
      </c>
      <c r="E122" s="150" t="s">
        <v>1457</v>
      </c>
      <c r="F122" s="151" t="s">
        <v>1458</v>
      </c>
      <c r="G122" s="152" t="s">
        <v>205</v>
      </c>
      <c r="H122" s="153">
        <v>1</v>
      </c>
      <c r="I122" s="154"/>
      <c r="J122" s="153">
        <f t="shared" si="0"/>
        <v>0</v>
      </c>
      <c r="K122" s="155"/>
      <c r="L122" s="156"/>
      <c r="M122" s="157" t="s">
        <v>1</v>
      </c>
      <c r="N122" s="158" t="s">
        <v>41</v>
      </c>
      <c r="O122" s="55"/>
      <c r="P122" s="144">
        <f t="shared" si="1"/>
        <v>0</v>
      </c>
      <c r="Q122" s="144">
        <v>0</v>
      </c>
      <c r="R122" s="144">
        <f t="shared" si="2"/>
        <v>0</v>
      </c>
      <c r="S122" s="144">
        <v>0</v>
      </c>
      <c r="T122" s="144">
        <f t="shared" si="3"/>
        <v>0</v>
      </c>
      <c r="U122" s="145" t="s">
        <v>1</v>
      </c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46" t="s">
        <v>242</v>
      </c>
      <c r="AT122" s="146" t="s">
        <v>239</v>
      </c>
      <c r="AU122" s="146" t="s">
        <v>83</v>
      </c>
      <c r="AY122" s="14" t="s">
        <v>155</v>
      </c>
      <c r="BE122" s="147">
        <f t="shared" si="4"/>
        <v>0</v>
      </c>
      <c r="BF122" s="147">
        <f t="shared" si="5"/>
        <v>0</v>
      </c>
      <c r="BG122" s="147">
        <f t="shared" si="6"/>
        <v>0</v>
      </c>
      <c r="BH122" s="147">
        <f t="shared" si="7"/>
        <v>0</v>
      </c>
      <c r="BI122" s="147">
        <f t="shared" si="8"/>
        <v>0</v>
      </c>
      <c r="BJ122" s="14" t="s">
        <v>161</v>
      </c>
      <c r="BK122" s="148">
        <f t="shared" si="9"/>
        <v>0</v>
      </c>
      <c r="BL122" s="14" t="s">
        <v>160</v>
      </c>
      <c r="BM122" s="146" t="s">
        <v>1459</v>
      </c>
    </row>
    <row r="123" spans="1:65" s="2" customFormat="1" ht="24.25" customHeight="1">
      <c r="A123" s="29"/>
      <c r="B123" s="134"/>
      <c r="C123" s="149" t="s">
        <v>160</v>
      </c>
      <c r="D123" s="149" t="s">
        <v>239</v>
      </c>
      <c r="E123" s="150" t="s">
        <v>1460</v>
      </c>
      <c r="F123" s="151" t="s">
        <v>1461</v>
      </c>
      <c r="G123" s="152" t="s">
        <v>205</v>
      </c>
      <c r="H123" s="153">
        <v>1</v>
      </c>
      <c r="I123" s="154"/>
      <c r="J123" s="153">
        <f t="shared" si="0"/>
        <v>0</v>
      </c>
      <c r="K123" s="155"/>
      <c r="L123" s="156"/>
      <c r="M123" s="157" t="s">
        <v>1</v>
      </c>
      <c r="N123" s="158" t="s">
        <v>41</v>
      </c>
      <c r="O123" s="55"/>
      <c r="P123" s="144">
        <f t="shared" si="1"/>
        <v>0</v>
      </c>
      <c r="Q123" s="144">
        <v>0</v>
      </c>
      <c r="R123" s="144">
        <f t="shared" si="2"/>
        <v>0</v>
      </c>
      <c r="S123" s="144">
        <v>0</v>
      </c>
      <c r="T123" s="144">
        <f t="shared" si="3"/>
        <v>0</v>
      </c>
      <c r="U123" s="145" t="s">
        <v>1</v>
      </c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46" t="s">
        <v>242</v>
      </c>
      <c r="AT123" s="146" t="s">
        <v>239</v>
      </c>
      <c r="AU123" s="146" t="s">
        <v>83</v>
      </c>
      <c r="AY123" s="14" t="s">
        <v>155</v>
      </c>
      <c r="BE123" s="147">
        <f t="shared" si="4"/>
        <v>0</v>
      </c>
      <c r="BF123" s="147">
        <f t="shared" si="5"/>
        <v>0</v>
      </c>
      <c r="BG123" s="147">
        <f t="shared" si="6"/>
        <v>0</v>
      </c>
      <c r="BH123" s="147">
        <f t="shared" si="7"/>
        <v>0</v>
      </c>
      <c r="BI123" s="147">
        <f t="shared" si="8"/>
        <v>0</v>
      </c>
      <c r="BJ123" s="14" t="s">
        <v>161</v>
      </c>
      <c r="BK123" s="148">
        <f t="shared" si="9"/>
        <v>0</v>
      </c>
      <c r="BL123" s="14" t="s">
        <v>160</v>
      </c>
      <c r="BM123" s="146" t="s">
        <v>1462</v>
      </c>
    </row>
    <row r="124" spans="1:65" s="2" customFormat="1" ht="14.5" customHeight="1">
      <c r="A124" s="29"/>
      <c r="B124" s="134"/>
      <c r="C124" s="135" t="s">
        <v>634</v>
      </c>
      <c r="D124" s="135" t="s">
        <v>156</v>
      </c>
      <c r="E124" s="136" t="s">
        <v>1463</v>
      </c>
      <c r="F124" s="137" t="s">
        <v>1464</v>
      </c>
      <c r="G124" s="138" t="s">
        <v>205</v>
      </c>
      <c r="H124" s="139">
        <v>1</v>
      </c>
      <c r="I124" s="140"/>
      <c r="J124" s="139">
        <f t="shared" si="0"/>
        <v>0</v>
      </c>
      <c r="K124" s="141"/>
      <c r="L124" s="30"/>
      <c r="M124" s="142" t="s">
        <v>1</v>
      </c>
      <c r="N124" s="143" t="s">
        <v>41</v>
      </c>
      <c r="O124" s="55"/>
      <c r="P124" s="144">
        <f t="shared" si="1"/>
        <v>0</v>
      </c>
      <c r="Q124" s="144">
        <v>0</v>
      </c>
      <c r="R124" s="144">
        <f t="shared" si="2"/>
        <v>0</v>
      </c>
      <c r="S124" s="144">
        <v>0</v>
      </c>
      <c r="T124" s="144">
        <f t="shared" si="3"/>
        <v>0</v>
      </c>
      <c r="U124" s="145" t="s">
        <v>1</v>
      </c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6" t="s">
        <v>160</v>
      </c>
      <c r="AT124" s="146" t="s">
        <v>156</v>
      </c>
      <c r="AU124" s="146" t="s">
        <v>83</v>
      </c>
      <c r="AY124" s="14" t="s">
        <v>155</v>
      </c>
      <c r="BE124" s="147">
        <f t="shared" si="4"/>
        <v>0</v>
      </c>
      <c r="BF124" s="147">
        <f t="shared" si="5"/>
        <v>0</v>
      </c>
      <c r="BG124" s="147">
        <f t="shared" si="6"/>
        <v>0</v>
      </c>
      <c r="BH124" s="147">
        <f t="shared" si="7"/>
        <v>0</v>
      </c>
      <c r="BI124" s="147">
        <f t="shared" si="8"/>
        <v>0</v>
      </c>
      <c r="BJ124" s="14" t="s">
        <v>161</v>
      </c>
      <c r="BK124" s="148">
        <f t="shared" si="9"/>
        <v>0</v>
      </c>
      <c r="BL124" s="14" t="s">
        <v>160</v>
      </c>
      <c r="BM124" s="146" t="s">
        <v>1465</v>
      </c>
    </row>
    <row r="125" spans="1:65" s="2" customFormat="1" ht="14.5" customHeight="1">
      <c r="A125" s="29"/>
      <c r="B125" s="134"/>
      <c r="C125" s="149" t="s">
        <v>261</v>
      </c>
      <c r="D125" s="149" t="s">
        <v>239</v>
      </c>
      <c r="E125" s="150" t="s">
        <v>1466</v>
      </c>
      <c r="F125" s="151" t="s">
        <v>1467</v>
      </c>
      <c r="G125" s="152" t="s">
        <v>205</v>
      </c>
      <c r="H125" s="153">
        <v>1</v>
      </c>
      <c r="I125" s="154"/>
      <c r="J125" s="153">
        <f t="shared" si="0"/>
        <v>0</v>
      </c>
      <c r="K125" s="155"/>
      <c r="L125" s="156"/>
      <c r="M125" s="157" t="s">
        <v>1</v>
      </c>
      <c r="N125" s="158" t="s">
        <v>41</v>
      </c>
      <c r="O125" s="55"/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4">
        <f t="shared" si="3"/>
        <v>0</v>
      </c>
      <c r="U125" s="145" t="s">
        <v>1</v>
      </c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6" t="s">
        <v>242</v>
      </c>
      <c r="AT125" s="146" t="s">
        <v>239</v>
      </c>
      <c r="AU125" s="146" t="s">
        <v>83</v>
      </c>
      <c r="AY125" s="14" t="s">
        <v>155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4" t="s">
        <v>161</v>
      </c>
      <c r="BK125" s="148">
        <f t="shared" si="9"/>
        <v>0</v>
      </c>
      <c r="BL125" s="14" t="s">
        <v>160</v>
      </c>
      <c r="BM125" s="146" t="s">
        <v>1468</v>
      </c>
    </row>
    <row r="126" spans="1:65" s="2" customFormat="1" ht="24.25" customHeight="1">
      <c r="A126" s="29"/>
      <c r="B126" s="134"/>
      <c r="C126" s="135" t="s">
        <v>644</v>
      </c>
      <c r="D126" s="135" t="s">
        <v>156</v>
      </c>
      <c r="E126" s="136" t="s">
        <v>1178</v>
      </c>
      <c r="F126" s="137" t="s">
        <v>1469</v>
      </c>
      <c r="G126" s="138" t="s">
        <v>1057</v>
      </c>
      <c r="H126" s="139">
        <v>1</v>
      </c>
      <c r="I126" s="140"/>
      <c r="J126" s="139">
        <f t="shared" si="0"/>
        <v>0</v>
      </c>
      <c r="K126" s="141"/>
      <c r="L126" s="30"/>
      <c r="M126" s="159" t="s">
        <v>1</v>
      </c>
      <c r="N126" s="160" t="s">
        <v>41</v>
      </c>
      <c r="O126" s="161"/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2">
        <f t="shared" si="3"/>
        <v>0</v>
      </c>
      <c r="U126" s="163" t="s">
        <v>1</v>
      </c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6" t="s">
        <v>160</v>
      </c>
      <c r="AT126" s="146" t="s">
        <v>156</v>
      </c>
      <c r="AU126" s="146" t="s">
        <v>83</v>
      </c>
      <c r="AY126" s="14" t="s">
        <v>155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4" t="s">
        <v>161</v>
      </c>
      <c r="BK126" s="148">
        <f t="shared" si="9"/>
        <v>0</v>
      </c>
      <c r="BL126" s="14" t="s">
        <v>160</v>
      </c>
      <c r="BM126" s="146" t="s">
        <v>1470</v>
      </c>
    </row>
    <row r="127" spans="1:65" s="2" customFormat="1" ht="7" customHeight="1">
      <c r="A127" s="29"/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30"/>
      <c r="M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</sheetData>
  <autoFilter ref="C116:K126" xr:uid="{00000000-0009-0000-0000-00000A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22</vt:i4>
      </vt:variant>
    </vt:vector>
  </HeadingPairs>
  <TitlesOfParts>
    <vt:vector size="33" baseType="lpstr">
      <vt:lpstr>Rekapitulácia stavby</vt:lpstr>
      <vt:lpstr>01 - Stavebná časť</vt:lpstr>
      <vt:lpstr>02 - Elektroinštalácia </vt:lpstr>
      <vt:lpstr>03 - UK - Ústredné vykuro...</vt:lpstr>
      <vt:lpstr>04 - ZTI - Zdravotechnika </vt:lpstr>
      <vt:lpstr>05 - OPZ - Plynofikácia</vt:lpstr>
      <vt:lpstr>06 - Spevnená plocha - pa...</vt:lpstr>
      <vt:lpstr>07 - Spevnená plocha - ch...</vt:lpstr>
      <vt:lpstr>08 - Elektrická prípojka</vt:lpstr>
      <vt:lpstr>09 - Vodovodná prípojka </vt:lpstr>
      <vt:lpstr>10 - Kanalizačná prípojka </vt:lpstr>
      <vt:lpstr>'01 - Stavebná časť'!Názvy_tlače</vt:lpstr>
      <vt:lpstr>'02 - Elektroinštalácia '!Názvy_tlače</vt:lpstr>
      <vt:lpstr>'03 - UK - Ústredné vykuro...'!Názvy_tlače</vt:lpstr>
      <vt:lpstr>'04 - ZTI - Zdravotechnika '!Názvy_tlače</vt:lpstr>
      <vt:lpstr>'05 - OPZ - Plynofikácia'!Názvy_tlače</vt:lpstr>
      <vt:lpstr>'06 - Spevnená plocha - pa...'!Názvy_tlače</vt:lpstr>
      <vt:lpstr>'07 - Spevnená plocha - ch...'!Názvy_tlače</vt:lpstr>
      <vt:lpstr>'08 - Elektrická prípojka'!Názvy_tlače</vt:lpstr>
      <vt:lpstr>'09 - Vodovodná prípojka '!Názvy_tlače</vt:lpstr>
      <vt:lpstr>'10 - Kanalizačná prípojka '!Názvy_tlače</vt:lpstr>
      <vt:lpstr>'Rekapitulácia stavby'!Názvy_tlače</vt:lpstr>
      <vt:lpstr>'01 - Stavebná časť'!Oblasť_tlače</vt:lpstr>
      <vt:lpstr>'02 - Elektroinštalácia '!Oblasť_tlače</vt:lpstr>
      <vt:lpstr>'03 - UK - Ústredné vykuro...'!Oblasť_tlače</vt:lpstr>
      <vt:lpstr>'04 - ZTI - Zdravotechnika '!Oblasť_tlače</vt:lpstr>
      <vt:lpstr>'05 - OPZ - Plynofikácia'!Oblasť_tlače</vt:lpstr>
      <vt:lpstr>'06 - Spevnená plocha - pa...'!Oblasť_tlače</vt:lpstr>
      <vt:lpstr>'07 - Spevnená plocha - ch...'!Oblasť_tlače</vt:lpstr>
      <vt:lpstr>'08 - Elektrická prípojka'!Oblasť_tlače</vt:lpstr>
      <vt:lpstr>'09 - Vodovodná prípojka '!Oblasť_tlače</vt:lpstr>
      <vt:lpstr>'10 - Kanalizačná prípojka 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Roman Mikušinec</cp:lastModifiedBy>
  <dcterms:created xsi:type="dcterms:W3CDTF">2021-04-12T13:29:46Z</dcterms:created>
  <dcterms:modified xsi:type="dcterms:W3CDTF">2021-04-22T21:47:33Z</dcterms:modified>
</cp:coreProperties>
</file>